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T:\Marketing\Literature - Secured\Submittal Forms\Standard Modular Blower Submittal Form\"/>
    </mc:Choice>
  </mc:AlternateContent>
  <xr:revisionPtr revIDLastSave="0" documentId="13_ncr:1_{A994EAA5-FD90-430E-B072-8FA35E1AF3D9}" xr6:coauthVersionLast="47" xr6:coauthVersionMax="47" xr10:uidLastSave="{00000000-0000-0000-0000-000000000000}"/>
  <workbookProtection workbookAlgorithmName="SHA-512" workbookHashValue="FtsejLl/2AoXs6kHLZm0+m7JckXJuNmI9FVKQbZ2c9TxR5KtQL7kPlX3p+8OoIDlUPCBWPoUC5npYFRTVpPkbg==" workbookSaltValue="fDZLsrJU8v2aCFZlrzfKuw==" workbookSpinCount="100000" lockStructure="1"/>
  <bookViews>
    <workbookView xWindow="-120" yWindow="-120" windowWidth="29040" windowHeight="15720" xr2:uid="{00000000-000D-0000-FFFF-FFFF00000000}"/>
  </bookViews>
  <sheets>
    <sheet name="Front" sheetId="3" r:id="rId1"/>
    <sheet name="Back" sheetId="22" r:id="rId2"/>
    <sheet name="Nomenclature" sheetId="6" state="hidden" r:id="rId3"/>
    <sheet name="Data" sheetId="15" state="hidden" r:id="rId4"/>
    <sheet name="Airflow" sheetId="7" state="hidden" r:id="rId5"/>
    <sheet name="Electrial data" sheetId="8" state="hidden" r:id="rId6"/>
    <sheet name="Dim" sheetId="20" state="hidden" r:id="rId7"/>
  </sheets>
  <definedNames>
    <definedName name="_xlnm._FilterDatabase" localSheetId="4" hidden="1">Airflow!#REF!</definedName>
    <definedName name="_xlnm._FilterDatabase" localSheetId="3" hidden="1">Data!$B$2:$L$26</definedName>
    <definedName name="_xlnm.Print_Area" localSheetId="1">Back!$A$1:$I$84</definedName>
    <definedName name="_xlnm.Print_Area" localSheetId="0">Front!$A$1:$H$71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3" l="1"/>
  <c r="C18" i="8"/>
  <c r="C19" i="8"/>
  <c r="C20" i="8"/>
  <c r="C21" i="8"/>
  <c r="C22" i="8"/>
  <c r="C23" i="8"/>
  <c r="C24" i="8"/>
  <c r="C25" i="8"/>
  <c r="C26" i="8"/>
  <c r="C27" i="8"/>
  <c r="C28" i="8"/>
  <c r="C29" i="8"/>
  <c r="C30" i="8"/>
  <c r="C31" i="8"/>
  <c r="C32" i="8"/>
  <c r="C33" i="8"/>
  <c r="C34" i="8"/>
  <c r="C35" i="8"/>
  <c r="C36" i="8"/>
  <c r="C37" i="8"/>
  <c r="C38" i="8"/>
  <c r="C39" i="8"/>
  <c r="C40" i="8"/>
  <c r="C17" i="8"/>
  <c r="C8" i="8"/>
  <c r="C9" i="8"/>
  <c r="C10" i="8"/>
  <c r="C7" i="8"/>
  <c r="G42" i="3" l="1"/>
  <c r="G41" i="3"/>
  <c r="F42" i="3"/>
  <c r="F41" i="3"/>
  <c r="E42" i="3"/>
  <c r="E41" i="3"/>
  <c r="D42" i="3"/>
  <c r="D41" i="3"/>
  <c r="G40" i="3"/>
  <c r="G39" i="3"/>
  <c r="G38" i="3"/>
  <c r="G37" i="3"/>
  <c r="G36" i="3"/>
  <c r="G35" i="3"/>
  <c r="G34" i="3"/>
  <c r="G33" i="3"/>
  <c r="G32" i="3"/>
  <c r="G31" i="3"/>
  <c r="F40" i="3"/>
  <c r="F39" i="3"/>
  <c r="F38" i="3"/>
  <c r="F37" i="3"/>
  <c r="F36" i="3"/>
  <c r="F35" i="3"/>
  <c r="F34" i="3"/>
  <c r="F33" i="3"/>
  <c r="F32" i="3"/>
  <c r="F31" i="3"/>
  <c r="E40" i="3"/>
  <c r="E39" i="3"/>
  <c r="E38" i="3"/>
  <c r="E37" i="3"/>
  <c r="E36" i="3"/>
  <c r="E35" i="3"/>
  <c r="E34" i="3"/>
  <c r="E33" i="3"/>
  <c r="E32" i="3"/>
  <c r="E31" i="3"/>
  <c r="D40" i="3"/>
  <c r="D39" i="3"/>
  <c r="D38" i="3"/>
  <c r="D37" i="3"/>
  <c r="D36" i="3"/>
  <c r="D35" i="3"/>
  <c r="D34" i="3"/>
  <c r="D32" i="3"/>
  <c r="D31"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8227BA3-4665-43BD-9FD7-E85984881E5A}" keepAlive="1" name="Query - Airflow Config" description="Connection to the 'Airflow Config' query in the workbook." type="5" refreshedVersion="0" background="1">
    <dbPr connection="Provider=Microsoft.Mashup.OleDb.1;Data Source=$Workbook$;Location=&quot;Airflow Config&quot;;Extended Properties=&quot;&quot;" command="SELECT * FROM [Airflow Config]"/>
  </connection>
  <connection id="2" xr16:uid="{F3735F8E-CD01-4FFC-BEA5-F13D6978FB10}" keepAlive="1" name="Query - Blower Motor" description="Connection to the 'Blower Motor' query in the workbook." type="5" refreshedVersion="0" background="1">
    <dbPr connection="Provider=Microsoft.Mashup.OleDb.1;Data Source=$Workbook$;Location=&quot;Blower Motor&quot;;Extended Properties=&quot;&quot;" command="SELECT * FROM [Blower Motor]"/>
  </connection>
  <connection id="3" xr16:uid="{88DFA047-1328-45FE-9867-BF51F7164FA2}" keepAlive="1" name="Query - Electrial Heat" description="Connection to the 'Electrial Heat' query in the workbook." type="5" refreshedVersion="0" background="1">
    <dbPr connection="Provider=Microsoft.Mashup.OleDb.1;Data Source=$Workbook$;Location=&quot;Electrial Heat&quot;;Extended Properties=&quot;&quot;" command="SELECT * FROM [Electrial Heat]"/>
  </connection>
  <connection id="4" xr16:uid="{6909E2EC-8AEC-436E-8A5F-D82A20EBA643}" keepAlive="1" name="Query - Line Voltage Connection" description="Connection to the 'Line Voltage Connection' query in the workbook." type="5" refreshedVersion="0" background="1">
    <dbPr connection="Provider=Microsoft.Mashup.OleDb.1;Data Source=$Workbook$;Location=&quot;Line Voltage Connection&quot;;Extended Properties=&quot;&quot;" command="SELECT * FROM [Line Voltage Connection]"/>
  </connection>
  <connection id="5" xr16:uid="{D64965FA-9CE2-488F-ACD5-E113DB04124E}" keepAlive="1" name="Query - Metering Device" description="Connection to the 'Metering Device' query in the workbook." type="5" refreshedVersion="0" background="1">
    <dbPr connection="Provider=Microsoft.Mashup.OleDb.1;Data Source=$Workbook$;Location=&quot;Metering Device&quot;;Extended Properties=&quot;&quot;" command="SELECT * FROM [Metering Device]"/>
  </connection>
  <connection id="6" xr16:uid="{1791D5D6-A7FA-4A01-9E1F-6AA118AFB04F}" keepAlive="1" name="Query - Part Number" description="Connection to the 'Part Number' query in the workbook." type="5" refreshedVersion="8" background="1" saveData="1">
    <dbPr connection="Provider=Microsoft.Mashup.OleDb.1;Data Source=$Workbook$;Location=&quot;Part Number&quot;;Extended Properties=&quot;&quot;" command="SELECT * FROM [Part Number]"/>
  </connection>
  <connection id="7" xr16:uid="{A199A8B3-0505-4411-BAE4-D165EBE20F2A}" keepAlive="1" name="Query - Revision" description="Connection to the 'Revision' query in the workbook." type="5" refreshedVersion="0" background="1">
    <dbPr connection="Provider=Microsoft.Mashup.OleDb.1;Data Source=$Workbook$;Location=Revision;Extended Properties=&quot;&quot;" command="SELECT * FROM [Revision]"/>
  </connection>
  <connection id="8" xr16:uid="{027D7ECA-0699-4300-B9B1-786BF0CBA370}" keepAlive="1" name="Query - Slab Number" description="Connection to the 'Slab Number' query in the workbook." type="5" refreshedVersion="0" background="1">
    <dbPr connection="Provider=Microsoft.Mashup.OleDb.1;Data Source=$Workbook$;Location=&quot;Slab Number&quot;;Extended Properties=&quot;&quot;" command="SELECT * FROM [Slab Number]"/>
  </connection>
  <connection id="9" xr16:uid="{15067F7E-6915-42FD-B361-BE2AD23ED4B5}" keepAlive="1" name="Query - Table6" description="Connection to the 'Table6' query in the workbook." type="5" refreshedVersion="0" background="1">
    <dbPr connection="Provider=Microsoft.Mashup.OleDb.1;Data Source=$Workbook$;Location=Table6;Extended Properties=&quot;&quot;" command="SELECT * FROM [Table6]"/>
  </connection>
  <connection id="10" xr16:uid="{00E5D56C-FA25-4DCD-B4D6-F5E2024578E1}" keepAlive="1" name="Query - Unit Size" description="Connection to the 'Unit Size' query in the workbook." type="5" refreshedVersion="0" background="1">
    <dbPr connection="Provider=Microsoft.Mashup.OleDb.1;Data Source=$Workbook$;Location=&quot;Unit Size&quot;;Extended Properties=&quot;&quot;" command="SELECT * FROM [Unit Size]"/>
  </connection>
  <connection id="11" xr16:uid="{0ECFDB7B-A887-4E45-A003-3F9F4981AE02}" keepAlive="1" name="Query - Voltage" description="Connection to the 'Voltage' query in the workbook." type="5" refreshedVersion="0" background="1">
    <dbPr connection="Provider=Microsoft.Mashup.OleDb.1;Data Source=$Workbook$;Location=Voltage;Extended Properties=&quot;&quot;" command="SELECT * FROM [Voltage]"/>
  </connection>
</connections>
</file>

<file path=xl/sharedStrings.xml><?xml version="1.0" encoding="utf-8"?>
<sst xmlns="http://schemas.openxmlformats.org/spreadsheetml/2006/main" count="796" uniqueCount="219">
  <si>
    <t>FEATURES</t>
  </si>
  <si>
    <t>Unit Size</t>
  </si>
  <si>
    <t>SUBMITTAL DATA</t>
  </si>
  <si>
    <t>Architect:</t>
  </si>
  <si>
    <t>Date:</t>
  </si>
  <si>
    <t>For:</t>
  </si>
  <si>
    <t>Product Warranty</t>
  </si>
  <si>
    <t>Optional Accessories</t>
  </si>
  <si>
    <t xml:space="preserve">Job: </t>
  </si>
  <si>
    <t>Location:</t>
  </si>
  <si>
    <t>Schedule No.:</t>
  </si>
  <si>
    <t>System Designation:</t>
  </si>
  <si>
    <t>Engineer:</t>
  </si>
  <si>
    <t>Available Voltages</t>
  </si>
  <si>
    <t>Maximum Elec. Heat available (kW)</t>
  </si>
  <si>
    <t>Transformer Size and Type</t>
  </si>
  <si>
    <t>Motor H.P.</t>
  </si>
  <si>
    <t>1/3</t>
  </si>
  <si>
    <t>Nominal CFM</t>
  </si>
  <si>
    <t>Refrigerant Conn. (IDS) Suction</t>
  </si>
  <si>
    <t>Refrigerant Conn. (IDS) Liquid</t>
  </si>
  <si>
    <t>Max Unit Weight (lbs)</t>
  </si>
  <si>
    <t>Factory Installed metering device</t>
  </si>
  <si>
    <t>Refrigerant (R22 or R-410A)</t>
  </si>
  <si>
    <t>Metering Device</t>
  </si>
  <si>
    <t>1/2</t>
  </si>
  <si>
    <t>3/4</t>
  </si>
  <si>
    <t>A</t>
  </si>
  <si>
    <t>Revision</t>
  </si>
  <si>
    <t>3-speed PSC motor</t>
  </si>
  <si>
    <t>208/240 V, 60 Hz, 1 ph. (ECM only)</t>
  </si>
  <si>
    <t>208/240 V, 60 Hz, 1 ph. (PSC only)</t>
  </si>
  <si>
    <t>Electric Heat</t>
  </si>
  <si>
    <t>Series</t>
  </si>
  <si>
    <t>Blower Motor</t>
  </si>
  <si>
    <t>Airflow Config.</t>
  </si>
  <si>
    <t>Slab No.</t>
  </si>
  <si>
    <t>Line Voltage Connection</t>
  </si>
  <si>
    <t>Voltage</t>
  </si>
  <si>
    <t>C:</t>
  </si>
  <si>
    <t>E:</t>
  </si>
  <si>
    <t>5-speed high eff. ECM motor</t>
  </si>
  <si>
    <t>Multi-pos. (vertical, left or right horiz.)</t>
  </si>
  <si>
    <t>2:</t>
  </si>
  <si>
    <t>4:</t>
  </si>
  <si>
    <t>120 V, 60 Hz, 1 ph. (PSC only)</t>
  </si>
  <si>
    <t>120 V, 60 Hz, 1 ph. (ECM only)</t>
  </si>
  <si>
    <t>00:</t>
  </si>
  <si>
    <t>20:</t>
  </si>
  <si>
    <t>none</t>
  </si>
  <si>
    <t>No Electric Heat</t>
  </si>
  <si>
    <t>Electric Heating Capacity</t>
  </si>
  <si>
    <r>
      <t xml:space="preserve">kW </t>
    </r>
    <r>
      <rPr>
        <b/>
        <vertAlign val="superscript"/>
        <sz val="9"/>
        <rFont val="Arial"/>
        <family val="2"/>
      </rPr>
      <t>[1]</t>
    </r>
  </si>
  <si>
    <t>BTUH</t>
  </si>
  <si>
    <t>120 V</t>
  </si>
  <si>
    <t>208 V</t>
  </si>
  <si>
    <t>240 V</t>
  </si>
  <si>
    <t>Circuit</t>
  </si>
  <si>
    <t>Total Heat Capacity</t>
  </si>
  <si>
    <t>Blower Amps (A)</t>
  </si>
  <si>
    <t>Minimum Circuit Ampacity (A)</t>
  </si>
  <si>
    <t>CKT 1</t>
  </si>
  <si>
    <t>CKT 2</t>
  </si>
  <si>
    <t>Electric Data</t>
  </si>
  <si>
    <t>Airflow (CFM) vs. External Static Pressure (inches W.C.)</t>
  </si>
  <si>
    <t>Size</t>
  </si>
  <si>
    <t>Speed</t>
  </si>
  <si>
    <t>Low</t>
  </si>
  <si>
    <t>Med</t>
  </si>
  <si>
    <t>*High</t>
  </si>
  <si>
    <t>High</t>
  </si>
  <si>
    <t>*Med</t>
  </si>
  <si>
    <t>Part Number</t>
  </si>
  <si>
    <t>Stripped wire</t>
  </si>
  <si>
    <t>Pallet Quantity (min order per model)</t>
  </si>
  <si>
    <t>Blower Data: Motor H.P.</t>
  </si>
  <si>
    <t>Blower Data: F.L.A. @ 240 V</t>
  </si>
  <si>
    <t>208/240 V, 60 Hz, 1 Ph</t>
  </si>
  <si>
    <t>40 VA, Class 2</t>
  </si>
  <si>
    <t>Motor Type</t>
  </si>
  <si>
    <t>Blower Data:</t>
  </si>
  <si>
    <t>*3</t>
  </si>
  <si>
    <t>Dimensions</t>
  </si>
  <si>
    <t>A (in)</t>
  </si>
  <si>
    <t>B (in)</t>
  </si>
  <si>
    <t>C (in)</t>
  </si>
  <si>
    <t>120 V, 60 Hz, 1 Ph</t>
  </si>
  <si>
    <t>Voltage/Motor</t>
  </si>
  <si>
    <t>Tap</t>
  </si>
  <si>
    <t>ID</t>
  </si>
  <si>
    <t xml:space="preserve">Return Duct Opening </t>
  </si>
  <si>
    <t>Supply Duct Opening</t>
  </si>
  <si>
    <t>Depth (in)</t>
  </si>
  <si>
    <t>Width (in)</t>
  </si>
  <si>
    <t>Unit size</t>
  </si>
  <si>
    <t>B:</t>
  </si>
  <si>
    <t>F.L.A.</t>
  </si>
  <si>
    <t>MX SERIES AIR HANDLER</t>
  </si>
  <si>
    <t>MX</t>
  </si>
  <si>
    <t>E</t>
  </si>
  <si>
    <t>08</t>
  </si>
  <si>
    <t>00</t>
  </si>
  <si>
    <t>N</t>
  </si>
  <si>
    <t>08:</t>
  </si>
  <si>
    <t>12:</t>
  </si>
  <si>
    <t>16:</t>
  </si>
  <si>
    <t>800 CFM</t>
  </si>
  <si>
    <t>1200 CFM</t>
  </si>
  <si>
    <t>1600 CFM</t>
  </si>
  <si>
    <t>2000 CFM</t>
  </si>
  <si>
    <t>Size/ Airflow</t>
  </si>
  <si>
    <t>WP:</t>
  </si>
  <si>
    <t>WN:</t>
  </si>
  <si>
    <t>AP:</t>
  </si>
  <si>
    <t>AN:</t>
  </si>
  <si>
    <t>Hot Water Coil</t>
  </si>
  <si>
    <t>Hot water coil with pump</t>
  </si>
  <si>
    <t>No hot water coil</t>
  </si>
  <si>
    <t>Hot water coil without pump</t>
  </si>
  <si>
    <r>
      <t>Hot water coil with 130</t>
    </r>
    <r>
      <rPr>
        <sz val="10"/>
        <color theme="1"/>
        <rFont val="Times New Roman"/>
        <family val="1"/>
      </rPr>
      <t>̊</t>
    </r>
    <r>
      <rPr>
        <sz val="10"/>
        <color theme="1"/>
        <rFont val="Century Gothic"/>
        <family val="2"/>
      </rPr>
      <t xml:space="preserve">  F aquastat &amp; pump</t>
    </r>
  </si>
  <si>
    <r>
      <t>Hot water coil with 130</t>
    </r>
    <r>
      <rPr>
        <sz val="10"/>
        <color theme="1"/>
        <rFont val="Times New Roman"/>
        <family val="1"/>
      </rPr>
      <t>̊</t>
    </r>
    <r>
      <rPr>
        <sz val="10"/>
        <color theme="1"/>
        <rFont val="Century Gothic"/>
        <family val="2"/>
      </rPr>
      <t xml:space="preserve"> </t>
    </r>
    <r>
      <rPr>
        <sz val="10"/>
        <color theme="1"/>
        <rFont val="Century Gothic"/>
        <family val="2"/>
      </rPr>
      <t xml:space="preserve"> F aquastat &amp; without pump</t>
    </r>
  </si>
  <si>
    <r>
      <rPr>
        <b/>
        <sz val="10"/>
        <color theme="1"/>
        <rFont val="Century Gothic"/>
        <family val="2"/>
      </rPr>
      <t>N</t>
    </r>
    <r>
      <rPr>
        <sz val="10"/>
        <color theme="1"/>
        <rFont val="Century Gothic"/>
        <family val="2"/>
      </rPr>
      <t xml:space="preserve"> = Stripped wire</t>
    </r>
  </si>
  <si>
    <t>208/240 V, 60 Hz, 1 ph</t>
  </si>
  <si>
    <t>120 V, 60 Hz, 1 ph.</t>
  </si>
  <si>
    <t>Heat Size</t>
  </si>
  <si>
    <t>3 row hot water coil (size 08 and 20)</t>
  </si>
  <si>
    <t>4 row hot water coil (size 08, 12 and 16)</t>
  </si>
  <si>
    <t>No heat</t>
  </si>
  <si>
    <t>Product Nomenclature</t>
  </si>
  <si>
    <t>+4</t>
  </si>
  <si>
    <t>3-speed psc 120 Volt (hot water)</t>
  </si>
  <si>
    <t>5-speed ecm 240 Volt (electric heat and No heat)</t>
  </si>
  <si>
    <r>
      <t xml:space="preserve">Speeds marked in </t>
    </r>
    <r>
      <rPr>
        <b/>
        <i/>
        <sz val="8"/>
        <rFont val="Arial"/>
        <family val="2"/>
      </rPr>
      <t>bold with an asterisk*</t>
    </r>
    <r>
      <rPr>
        <b/>
        <sz val="8"/>
        <rFont val="Arial"/>
        <family val="2"/>
      </rPr>
      <t xml:space="preserve"> </t>
    </r>
    <r>
      <rPr>
        <sz val="8"/>
        <rFont val="Arial"/>
        <family val="2"/>
      </rPr>
      <t>are the factory speed settings for both heating and cooling.</t>
    </r>
  </si>
  <si>
    <t xml:space="preserve">All data is given while air handler is operating with a dry DX coil and air filter installed. </t>
  </si>
  <si>
    <t xml:space="preserve">These are nominal values and blower performance can vary higher or lower from these values based on the evaporator coil that is used.   </t>
  </si>
  <si>
    <t>Hot water heat airflow performance data includes associated air pressure drop across a 4 row hot water coil for Unit Size 08, 12, &amp; 16;</t>
  </si>
  <si>
    <t>air pressure drop across a 3 row hot water coil for Unit Size 20.</t>
  </si>
  <si>
    <t>Total Current, (A)</t>
  </si>
  <si>
    <t>Maximum Circuit Breaker size (A)</t>
  </si>
  <si>
    <t>Heating capacity</t>
  </si>
  <si>
    <t>Total Current (A)</t>
  </si>
  <si>
    <r>
      <t>Maximum Circuit Breaker size</t>
    </r>
    <r>
      <rPr>
        <b/>
        <vertAlign val="superscript"/>
        <sz val="11"/>
        <color theme="1"/>
        <rFont val="Calibri"/>
        <family val="2"/>
        <scheme val="minor"/>
      </rPr>
      <t>[2]</t>
    </r>
    <r>
      <rPr>
        <b/>
        <sz val="11"/>
        <color theme="1"/>
        <rFont val="Calibri"/>
        <family val="2"/>
        <scheme val="minor"/>
      </rPr>
      <t xml:space="preserve"> (A)</t>
    </r>
  </si>
  <si>
    <r>
      <t>240 V</t>
    </r>
    <r>
      <rPr>
        <b/>
        <vertAlign val="superscript"/>
        <sz val="11"/>
        <color theme="1"/>
        <rFont val="Calibri"/>
        <family val="2"/>
        <scheme val="minor"/>
      </rPr>
      <t>[1]</t>
    </r>
  </si>
  <si>
    <t>kW</t>
  </si>
  <si>
    <t xml:space="preserve">kW packages in bold italics indicate that these heat packages require and include circuit breakers; circuit breakers are optional for all other models. </t>
  </si>
  <si>
    <t>[1] For 208 Volts use 0.751 correction factor for kW &amp; BTUH.</t>
  </si>
  <si>
    <t>[2] Circuit breaker supplied with the electric heat kit may need to be changed.</t>
  </si>
  <si>
    <t>MXC8WPN4BA</t>
  </si>
  <si>
    <t>MXC8WPN4CA</t>
  </si>
  <si>
    <t>MXC8WNN4BA</t>
  </si>
  <si>
    <t>MXC8WNN4CA</t>
  </si>
  <si>
    <t>MXC8APN4BA</t>
  </si>
  <si>
    <t>MXC8APN4CA</t>
  </si>
  <si>
    <t>MXC8ANN4BA</t>
  </si>
  <si>
    <t>MXC8ANN4CA</t>
  </si>
  <si>
    <t>MXC12WPN4CA</t>
  </si>
  <si>
    <t>MXC12WNN4CA</t>
  </si>
  <si>
    <t>MXC12APN4CA</t>
  </si>
  <si>
    <t>MXC12ANN4CA</t>
  </si>
  <si>
    <t>MXC16WPN4CA</t>
  </si>
  <si>
    <t>MXC16WNN4CA</t>
  </si>
  <si>
    <t>MXC16APN4CA</t>
  </si>
  <si>
    <t>MXC16ANN4CA</t>
  </si>
  <si>
    <t>MXC20WPN4BA</t>
  </si>
  <si>
    <t>MXC20WNN4BA</t>
  </si>
  <si>
    <t>MXC20APN4BA</t>
  </si>
  <si>
    <t>MXC20ANN4BA</t>
  </si>
  <si>
    <t>MXE800N2EA</t>
  </si>
  <si>
    <t>MXE1200N2EA</t>
  </si>
  <si>
    <t>MXE1600N2EA</t>
  </si>
  <si>
    <t>MXE2000N2EA</t>
  </si>
  <si>
    <t>MX Series</t>
  </si>
  <si>
    <t>5-speed ECM motor</t>
  </si>
  <si>
    <t>N/A</t>
  </si>
  <si>
    <t>10 kW</t>
  </si>
  <si>
    <t>15 kW</t>
  </si>
  <si>
    <t>20 kW</t>
  </si>
  <si>
    <t>Pump Conn. Size</t>
  </si>
  <si>
    <t>Pump Amps</t>
  </si>
  <si>
    <t>7/8"</t>
  </si>
  <si>
    <t>Hot water coil</t>
  </si>
  <si>
    <t>3 row hot water coil</t>
  </si>
  <si>
    <t>4 row hot water coil</t>
  </si>
  <si>
    <t>8_120 V, 60 Hz, 1 ph. (PSC only)_1</t>
  </si>
  <si>
    <t>8_120 V, 60 Hz, 1 ph. (PSC only)_2</t>
  </si>
  <si>
    <t>8_120 V, 60 Hz, 1 ph. (PSC only)_3</t>
  </si>
  <si>
    <t>12_120 V, 60 Hz, 1 ph. (PSC only)_1</t>
  </si>
  <si>
    <t>12_120 V, 60 Hz, 1 ph. (PSC only)_2</t>
  </si>
  <si>
    <t>12_120 V, 60 Hz, 1 ph. (PSC only)_3</t>
  </si>
  <si>
    <t>16_120 V, 60 Hz, 1 ph. (PSC only)_1</t>
  </si>
  <si>
    <t>16_120 V, 60 Hz, 1 ph. (PSC only)_2</t>
  </si>
  <si>
    <t>16_120 V, 60 Hz, 1 ph. (PSC only)_3</t>
  </si>
  <si>
    <t>20_120 V, 60 Hz, 1 ph. (PSC only)_1</t>
  </si>
  <si>
    <t>20_120 V, 60 Hz, 1 ph. (PSC only)_2</t>
  </si>
  <si>
    <t>20_120 V, 60 Hz, 1 ph. (PSC only)_3</t>
  </si>
  <si>
    <t>8_208/240 V, 60 Hz, 1 ph. (ECM only)_1</t>
  </si>
  <si>
    <t>8_208/240 V, 60 Hz, 1 ph. (ECM only)_2</t>
  </si>
  <si>
    <t>8_208/240 V, 60 Hz, 1 ph. (ECM only)_3</t>
  </si>
  <si>
    <t>8_208/240 V, 60 Hz, 1 ph. (ECM only)_4</t>
  </si>
  <si>
    <t>8_208/240 V, 60 Hz, 1 ph. (ECM only)_5</t>
  </si>
  <si>
    <t>12_208/240 V, 60 Hz, 1 ph. (ECM only)_1</t>
  </si>
  <si>
    <t>12_208/240 V, 60 Hz, 1 ph. (ECM only)_2</t>
  </si>
  <si>
    <t>12_208/240 V, 60 Hz, 1 ph. (ECM only)_3</t>
  </si>
  <si>
    <t>12_208/240 V, 60 Hz, 1 ph. (ECM only)_4</t>
  </si>
  <si>
    <t>12_208/240 V, 60 Hz, 1 ph. (ECM only)_5</t>
  </si>
  <si>
    <t>16_208/240 V, 60 Hz, 1 ph. (ECM only)_1</t>
  </si>
  <si>
    <t>16_208/240 V, 60 Hz, 1 ph. (ECM only)_2</t>
  </si>
  <si>
    <t>16_208/240 V, 60 Hz, 1 ph. (ECM only)_3</t>
  </si>
  <si>
    <t>16_208/240 V, 60 Hz, 1 ph. (ECM only)_4</t>
  </si>
  <si>
    <t>16_208/240 V, 60 Hz, 1 ph. (ECM only)_5</t>
  </si>
  <si>
    <t>20_208/240 V, 60 Hz, 1 ph. (ECM only)_1</t>
  </si>
  <si>
    <t>20_208/240 V, 60 Hz, 1 ph. (ECM only)_2</t>
  </si>
  <si>
    <t>20_208/240 V, 60 Hz, 1 ph. (ECM only)_3</t>
  </si>
  <si>
    <t>20_208/240 V, 60 Hz, 1 ph. (ECM only)_4</t>
  </si>
  <si>
    <t>20_208/240 V, 60 Hz, 1 ph. (ECM only)_5</t>
  </si>
  <si>
    <r>
      <t xml:space="preserve">Speeds marked with </t>
    </r>
    <r>
      <rPr>
        <b/>
        <sz val="8"/>
        <rFont val="Arial"/>
        <family val="2"/>
      </rPr>
      <t xml:space="preserve">* </t>
    </r>
    <r>
      <rPr>
        <sz val="8"/>
        <rFont val="Arial"/>
        <family val="2"/>
      </rPr>
      <t>denote cooling airflow.</t>
    </r>
  </si>
  <si>
    <t>Speeds marked with + denote heating airflow.</t>
  </si>
  <si>
    <t xml:space="preserve">These are nominal values and blower performance can vary higher or lower from </t>
  </si>
  <si>
    <t xml:space="preserve">these values based on the evaporator coil that is used.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</si>
</sst>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
  </numFmts>
  <fonts count="43">
    <font>
      <sz val="10"/>
      <color theme="1"/>
      <name val="Century Gothic"/>
      <family val="2"/>
    </font>
    <font>
      <sz val="11"/>
      <color theme="1"/>
      <name val="Calibri"/>
      <family val="2"/>
      <scheme val="minor"/>
    </font>
    <font>
      <sz val="10"/>
      <color theme="1"/>
      <name val="Century Gothic"/>
      <family val="2"/>
    </font>
    <font>
      <sz val="10"/>
      <color theme="1"/>
      <name val="Calibri"/>
      <family val="2"/>
      <scheme val="minor"/>
    </font>
    <font>
      <b/>
      <sz val="10"/>
      <color theme="1"/>
      <name val="Calibri"/>
      <family val="2"/>
      <scheme val="minor"/>
    </font>
    <font>
      <b/>
      <sz val="11"/>
      <color theme="1"/>
      <name val="Calibri"/>
      <family val="2"/>
      <scheme val="minor"/>
    </font>
    <font>
      <sz val="14"/>
      <color theme="1"/>
      <name val="Calibri"/>
      <family val="2"/>
      <scheme val="minor"/>
    </font>
    <font>
      <b/>
      <sz val="10"/>
      <color theme="0"/>
      <name val="Calibri"/>
      <family val="2"/>
      <scheme val="minor"/>
    </font>
    <font>
      <sz val="10"/>
      <color theme="0"/>
      <name val="Calibri"/>
      <family val="2"/>
      <scheme val="minor"/>
    </font>
    <font>
      <sz val="8"/>
      <name val="Arial"/>
      <family val="2"/>
    </font>
    <font>
      <sz val="10"/>
      <name val="Arial"/>
      <family val="2"/>
    </font>
    <font>
      <b/>
      <i/>
      <sz val="18"/>
      <name val="Arial"/>
      <family val="2"/>
    </font>
    <font>
      <b/>
      <sz val="8"/>
      <name val="Arial"/>
      <family val="2"/>
    </font>
    <font>
      <sz val="12"/>
      <color indexed="8"/>
      <name val="Arial MT"/>
    </font>
    <font>
      <sz val="9"/>
      <name val="Arial"/>
      <family val="2"/>
    </font>
    <font>
      <sz val="10.5"/>
      <color theme="1"/>
      <name val="Calibri"/>
      <family val="2"/>
      <scheme val="minor"/>
    </font>
    <font>
      <b/>
      <i/>
      <sz val="11"/>
      <color theme="1"/>
      <name val="Calibri"/>
      <family val="2"/>
      <scheme val="minor"/>
    </font>
    <font>
      <sz val="10"/>
      <name val="Arial"/>
      <family val="2"/>
    </font>
    <font>
      <sz val="10"/>
      <color theme="0"/>
      <name val="Century Gothic"/>
      <family val="2"/>
    </font>
    <font>
      <sz val="10"/>
      <name val="Century Gothic"/>
      <family val="2"/>
    </font>
    <font>
      <b/>
      <sz val="10"/>
      <color theme="1"/>
      <name val="Century Gothic"/>
      <family val="2"/>
    </font>
    <font>
      <b/>
      <i/>
      <sz val="10"/>
      <name val="Arial"/>
      <family val="2"/>
    </font>
    <font>
      <b/>
      <i/>
      <sz val="12"/>
      <name val="Arial"/>
      <family val="2"/>
    </font>
    <font>
      <b/>
      <sz val="9"/>
      <name val="Arial"/>
      <family val="2"/>
    </font>
    <font>
      <b/>
      <vertAlign val="superscript"/>
      <sz val="9"/>
      <name val="Arial"/>
      <family val="2"/>
    </font>
    <font>
      <b/>
      <vertAlign val="superscript"/>
      <sz val="11"/>
      <color theme="1"/>
      <name val="Calibri"/>
      <family val="2"/>
      <scheme val="minor"/>
    </font>
    <font>
      <b/>
      <i/>
      <sz val="9"/>
      <name val="Arial"/>
      <family val="2"/>
    </font>
    <font>
      <b/>
      <sz val="10"/>
      <name val="Arial"/>
      <family val="2"/>
    </font>
    <font>
      <sz val="11"/>
      <color theme="0"/>
      <name val="Arial"/>
      <family val="2"/>
    </font>
    <font>
      <sz val="9"/>
      <color theme="0"/>
      <name val="Arial"/>
      <family val="2"/>
    </font>
    <font>
      <b/>
      <i/>
      <sz val="11"/>
      <color theme="0"/>
      <name val="Arial"/>
      <family val="2"/>
    </font>
    <font>
      <b/>
      <i/>
      <sz val="10"/>
      <color theme="0"/>
      <name val="Arial"/>
      <family val="2"/>
    </font>
    <font>
      <sz val="10"/>
      <color theme="0"/>
      <name val="Arial"/>
      <family val="2"/>
    </font>
    <font>
      <b/>
      <sz val="9"/>
      <color theme="0"/>
      <name val="Arial"/>
      <family val="2"/>
    </font>
    <font>
      <sz val="8"/>
      <name val="Century Gothic"/>
      <family val="2"/>
    </font>
    <font>
      <b/>
      <sz val="8"/>
      <color rgb="FF000000"/>
      <name val="Arial"/>
      <family val="2"/>
    </font>
    <font>
      <b/>
      <sz val="8"/>
      <color theme="1"/>
      <name val="Calibri"/>
      <family val="2"/>
      <scheme val="minor"/>
    </font>
    <font>
      <sz val="10"/>
      <color theme="1"/>
      <name val="Times New Roman"/>
      <family val="1"/>
    </font>
    <font>
      <b/>
      <i/>
      <sz val="8"/>
      <name val="Arial"/>
      <family val="2"/>
    </font>
    <font>
      <sz val="8"/>
      <name val="Helvetica"/>
      <family val="2"/>
    </font>
    <font>
      <b/>
      <i/>
      <sz val="10"/>
      <color theme="1"/>
      <name val="Century Gothic"/>
      <family val="2"/>
    </font>
    <font>
      <b/>
      <sz val="10"/>
      <name val="Century Gothic"/>
      <family val="2"/>
    </font>
    <font>
      <b/>
      <sz val="10"/>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s>
  <borders count="39">
    <border>
      <left/>
      <right/>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auto="1"/>
      </top>
      <bottom style="hair">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theme="3"/>
      </left>
      <right/>
      <top style="thin">
        <color theme="3"/>
      </top>
      <bottom style="thin">
        <color theme="3"/>
      </bottom>
      <diagonal/>
    </border>
    <border>
      <left/>
      <right/>
      <top style="thin">
        <color theme="3"/>
      </top>
      <bottom style="thin">
        <color theme="3"/>
      </bottom>
      <diagonal/>
    </border>
    <border>
      <left/>
      <right/>
      <top style="hair">
        <color indexed="64"/>
      </top>
      <bottom style="hair">
        <color indexed="64"/>
      </bottom>
      <diagonal/>
    </border>
    <border>
      <left style="hair">
        <color auto="1"/>
      </left>
      <right/>
      <top style="thin">
        <color auto="1"/>
      </top>
      <bottom style="hair">
        <color auto="1"/>
      </bottom>
      <diagonal/>
    </border>
    <border>
      <left/>
      <right/>
      <top style="thin">
        <color indexed="64"/>
      </top>
      <bottom/>
      <diagonal/>
    </border>
    <border>
      <left style="hair">
        <color auto="1"/>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style="thin">
        <color auto="1"/>
      </left>
      <right style="thin">
        <color indexed="64"/>
      </right>
      <top style="hair">
        <color auto="1"/>
      </top>
      <bottom style="hair">
        <color auto="1"/>
      </bottom>
      <diagonal/>
    </border>
    <border>
      <left style="thin">
        <color indexed="64"/>
      </left>
      <right/>
      <top/>
      <bottom/>
      <diagonal/>
    </border>
    <border>
      <left style="thin">
        <color indexed="64"/>
      </left>
      <right style="thin">
        <color indexed="64"/>
      </right>
      <top/>
      <bottom/>
      <diagonal/>
    </border>
    <border>
      <left style="thin">
        <color theme="0"/>
      </left>
      <right/>
      <top/>
      <bottom/>
      <diagonal/>
    </border>
    <border>
      <left style="thin">
        <color theme="0"/>
      </left>
      <right style="thin">
        <color theme="0"/>
      </right>
      <top/>
      <bottom/>
      <diagonal/>
    </border>
    <border>
      <left/>
      <right style="thin">
        <color theme="0"/>
      </right>
      <top/>
      <bottom/>
      <diagonal/>
    </border>
    <border>
      <left style="hair">
        <color auto="1"/>
      </left>
      <right style="hair">
        <color auto="1"/>
      </right>
      <top style="hair">
        <color auto="1"/>
      </top>
      <bottom style="hair">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auto="1"/>
      </left>
      <right style="hair">
        <color auto="1"/>
      </right>
      <top/>
      <bottom/>
      <diagonal/>
    </border>
    <border>
      <left style="hair">
        <color auto="1"/>
      </left>
      <right/>
      <top/>
      <bottom/>
      <diagonal/>
    </border>
    <border>
      <left style="hair">
        <color auto="1"/>
      </left>
      <right style="hair">
        <color auto="1"/>
      </right>
      <top style="thin">
        <color auto="1"/>
      </top>
      <bottom/>
      <diagonal/>
    </border>
    <border>
      <left style="hair">
        <color auto="1"/>
      </left>
      <right style="thin">
        <color indexed="64"/>
      </right>
      <top style="thin">
        <color auto="1"/>
      </top>
      <bottom/>
      <diagonal/>
    </border>
    <border>
      <left style="hair">
        <color auto="1"/>
      </left>
      <right style="hair">
        <color auto="1"/>
      </right>
      <top style="hair">
        <color auto="1"/>
      </top>
      <bottom/>
      <diagonal/>
    </border>
  </borders>
  <cellStyleXfs count="9">
    <xf numFmtId="0" fontId="0" fillId="0" borderId="0"/>
    <xf numFmtId="0" fontId="2" fillId="0" borderId="0"/>
    <xf numFmtId="0" fontId="10" fillId="0" borderId="0"/>
    <xf numFmtId="43" fontId="10" fillId="0" borderId="0" applyFont="0" applyFill="0" applyBorder="0" applyAlignment="0" applyProtection="0"/>
    <xf numFmtId="0" fontId="10" fillId="0" borderId="0"/>
    <xf numFmtId="44" fontId="10" fillId="0" borderId="0" applyFont="0" applyFill="0" applyBorder="0" applyAlignment="0" applyProtection="0"/>
    <xf numFmtId="0" fontId="13" fillId="0" borderId="0"/>
    <xf numFmtId="0" fontId="10" fillId="0" borderId="0"/>
    <xf numFmtId="0" fontId="17" fillId="0" borderId="0"/>
  </cellStyleXfs>
  <cellXfs count="186">
    <xf numFmtId="0" fontId="0" fillId="0" borderId="0" xfId="0"/>
    <xf numFmtId="0" fontId="3" fillId="0" borderId="0" xfId="0" applyFont="1"/>
    <xf numFmtId="0" fontId="4" fillId="0" borderId="0" xfId="0" applyFont="1"/>
    <xf numFmtId="0" fontId="5" fillId="0" borderId="0" xfId="0" applyFont="1" applyAlignment="1">
      <alignment horizontal="right"/>
    </xf>
    <xf numFmtId="0" fontId="3" fillId="0" borderId="0" xfId="0" applyFont="1" applyBorder="1"/>
    <xf numFmtId="0" fontId="4" fillId="0" borderId="10" xfId="0" applyFont="1" applyBorder="1" applyAlignment="1">
      <alignment horizontal="left" indent="1"/>
    </xf>
    <xf numFmtId="0" fontId="4" fillId="0" borderId="11" xfId="0" applyFont="1" applyBorder="1" applyAlignment="1">
      <alignment horizontal="left" indent="1"/>
    </xf>
    <xf numFmtId="0" fontId="3" fillId="0" borderId="12" xfId="0" applyFont="1" applyBorder="1"/>
    <xf numFmtId="0" fontId="6" fillId="0" borderId="12" xfId="0" applyFont="1" applyBorder="1" applyAlignment="1">
      <alignment horizontal="right"/>
    </xf>
    <xf numFmtId="0" fontId="3" fillId="0" borderId="0" xfId="0" applyFont="1" applyAlignment="1">
      <alignment horizontal="left" indent="1"/>
    </xf>
    <xf numFmtId="0" fontId="7" fillId="3" borderId="17" xfId="0" applyFont="1" applyFill="1" applyBorder="1"/>
    <xf numFmtId="0" fontId="8" fillId="3" borderId="18" xfId="0" applyFont="1" applyFill="1" applyBorder="1"/>
    <xf numFmtId="0" fontId="9" fillId="2" borderId="2" xfId="2" applyFont="1" applyFill="1" applyBorder="1" applyAlignment="1">
      <alignment horizontal="center" vertical="center"/>
    </xf>
    <xf numFmtId="0" fontId="11" fillId="2" borderId="0" xfId="2" applyFont="1" applyFill="1" applyAlignment="1">
      <alignment vertical="center"/>
    </xf>
    <xf numFmtId="0" fontId="11" fillId="2" borderId="14" xfId="2" applyFont="1" applyFill="1" applyBorder="1" applyAlignment="1">
      <alignment vertical="center"/>
    </xf>
    <xf numFmtId="0" fontId="11" fillId="2" borderId="10" xfId="2" applyFont="1" applyFill="1" applyBorder="1" applyAlignment="1">
      <alignment vertical="center"/>
    </xf>
    <xf numFmtId="0" fontId="11" fillId="2" borderId="9" xfId="2" applyFont="1" applyFill="1" applyBorder="1" applyAlignment="1">
      <alignment vertical="center"/>
    </xf>
    <xf numFmtId="0" fontId="12" fillId="2" borderId="8" xfId="2" applyFont="1" applyFill="1" applyBorder="1" applyAlignment="1">
      <alignment vertical="center"/>
    </xf>
    <xf numFmtId="0" fontId="12" fillId="2" borderId="6" xfId="2" applyFont="1" applyFill="1" applyBorder="1" applyAlignment="1">
      <alignment vertical="center"/>
    </xf>
    <xf numFmtId="0" fontId="3" fillId="0" borderId="21" xfId="0" applyFont="1" applyBorder="1"/>
    <xf numFmtId="0" fontId="12" fillId="2" borderId="19" xfId="2" applyFont="1" applyFill="1" applyBorder="1" applyAlignment="1">
      <alignment vertical="center"/>
    </xf>
    <xf numFmtId="0" fontId="12" fillId="2" borderId="20" xfId="2" applyFont="1" applyFill="1" applyBorder="1" applyAlignment="1">
      <alignment vertical="center"/>
    </xf>
    <xf numFmtId="0" fontId="12" fillId="2" borderId="22" xfId="2" applyFont="1" applyFill="1" applyBorder="1" applyAlignment="1">
      <alignment vertical="center"/>
    </xf>
    <xf numFmtId="0" fontId="12" fillId="2" borderId="11" xfId="2" applyFont="1" applyFill="1" applyBorder="1" applyAlignment="1">
      <alignment vertical="center"/>
    </xf>
    <xf numFmtId="0" fontId="9" fillId="2" borderId="3" xfId="2" applyFont="1" applyFill="1" applyBorder="1" applyAlignment="1">
      <alignment horizontal="center" vertical="center"/>
    </xf>
    <xf numFmtId="0" fontId="12" fillId="2" borderId="23" xfId="2" applyFont="1" applyFill="1" applyBorder="1" applyAlignment="1">
      <alignment vertical="center"/>
    </xf>
    <xf numFmtId="0" fontId="12" fillId="2" borderId="24" xfId="2" applyFont="1" applyFill="1" applyBorder="1" applyAlignment="1">
      <alignment vertical="center"/>
    </xf>
    <xf numFmtId="0" fontId="9" fillId="2" borderId="1" xfId="2" applyFont="1" applyFill="1" applyBorder="1" applyAlignment="1">
      <alignment horizontal="center" vertical="center"/>
    </xf>
    <xf numFmtId="0" fontId="8" fillId="3" borderId="0" xfId="0" applyFont="1" applyFill="1" applyBorder="1"/>
    <xf numFmtId="0" fontId="3" fillId="0" borderId="10" xfId="0" applyFont="1" applyBorder="1" applyProtection="1">
      <protection locked="0"/>
    </xf>
    <xf numFmtId="0" fontId="3" fillId="0" borderId="11" xfId="0" applyFont="1" applyBorder="1" applyProtection="1">
      <protection locked="0"/>
    </xf>
    <xf numFmtId="2" fontId="9" fillId="2" borderId="1" xfId="2" quotePrefix="1" applyNumberFormat="1" applyFont="1" applyFill="1" applyBorder="1" applyAlignment="1">
      <alignment horizontal="center" vertical="center"/>
    </xf>
    <xf numFmtId="0" fontId="4" fillId="4" borderId="13" xfId="0" applyFont="1" applyFill="1" applyBorder="1" applyAlignment="1" applyProtection="1">
      <alignment horizontal="center" vertical="center"/>
      <protection locked="0"/>
    </xf>
    <xf numFmtId="0" fontId="15" fillId="0" borderId="0" xfId="0" applyFont="1" applyAlignment="1">
      <alignment horizontal="left" indent="1"/>
    </xf>
    <xf numFmtId="49" fontId="14" fillId="2" borderId="0" xfId="0" applyNumberFormat="1" applyFont="1" applyFill="1" applyAlignment="1">
      <alignment vertical="center"/>
    </xf>
    <xf numFmtId="0" fontId="9" fillId="2" borderId="8" xfId="2" applyFont="1" applyFill="1" applyBorder="1" applyAlignment="1">
      <alignment horizontal="center" vertical="center"/>
    </xf>
    <xf numFmtId="0" fontId="18" fillId="3" borderId="0" xfId="0" applyFont="1" applyFill="1" applyAlignment="1">
      <alignment horizontal="center" vertical="center"/>
    </xf>
    <xf numFmtId="0" fontId="0" fillId="0" borderId="0" xfId="0" applyBorder="1"/>
    <xf numFmtId="0" fontId="20" fillId="0" borderId="26" xfId="0" applyFont="1" applyBorder="1" applyAlignment="1">
      <alignment horizontal="center" vertical="center"/>
    </xf>
    <xf numFmtId="0" fontId="0" fillId="0" borderId="26" xfId="0" applyBorder="1" applyAlignment="1">
      <alignment horizontal="center" vertical="center"/>
    </xf>
    <xf numFmtId="0" fontId="0" fillId="0" borderId="26" xfId="0" applyBorder="1"/>
    <xf numFmtId="0" fontId="20" fillId="0" borderId="26" xfId="0" applyFont="1" applyBorder="1" applyAlignment="1">
      <alignment horizontal="center" vertical="top"/>
    </xf>
    <xf numFmtId="0" fontId="0" fillId="0" borderId="0" xfId="0" applyBorder="1" applyAlignment="1">
      <alignment horizontal="left" vertical="top" wrapText="1"/>
    </xf>
    <xf numFmtId="0" fontId="0" fillId="0" borderId="26" xfId="0" applyBorder="1" applyAlignment="1">
      <alignment horizontal="left" vertical="top" wrapText="1"/>
    </xf>
    <xf numFmtId="49" fontId="20" fillId="0" borderId="26" xfId="0" applyNumberFormat="1" applyFont="1" applyBorder="1" applyAlignment="1">
      <alignment horizontal="left" vertical="top"/>
    </xf>
    <xf numFmtId="0" fontId="0" fillId="0" borderId="27" xfId="0" applyBorder="1"/>
    <xf numFmtId="0" fontId="19" fillId="5" borderId="28" xfId="0" applyFont="1" applyFill="1" applyBorder="1" applyAlignment="1">
      <alignment horizontal="center" vertical="center"/>
    </xf>
    <xf numFmtId="0" fontId="0" fillId="0" borderId="28" xfId="0" applyBorder="1"/>
    <xf numFmtId="0" fontId="19" fillId="5" borderId="29" xfId="0" applyFont="1" applyFill="1" applyBorder="1" applyAlignment="1">
      <alignment horizontal="center" vertical="center"/>
    </xf>
    <xf numFmtId="0" fontId="18" fillId="3" borderId="0" xfId="0" applyFont="1" applyFill="1" applyBorder="1" applyAlignment="1">
      <alignment horizontal="center" vertical="center"/>
    </xf>
    <xf numFmtId="49" fontId="21" fillId="2" borderId="0" xfId="0" quotePrefix="1" applyNumberFormat="1" applyFont="1" applyFill="1" applyAlignment="1">
      <alignment horizontal="left" vertical="center"/>
    </xf>
    <xf numFmtId="49" fontId="10" fillId="2" borderId="0" xfId="0" applyNumberFormat="1" applyFont="1" applyFill="1" applyAlignment="1">
      <alignment vertical="center"/>
    </xf>
    <xf numFmtId="0" fontId="22" fillId="2" borderId="0" xfId="0" applyFont="1" applyFill="1" applyAlignment="1">
      <alignment horizontal="left" vertical="center"/>
    </xf>
    <xf numFmtId="49" fontId="21" fillId="2" borderId="0" xfId="0" applyNumberFormat="1" applyFont="1" applyFill="1" applyAlignment="1">
      <alignment horizontal="left" vertical="center"/>
    </xf>
    <xf numFmtId="0" fontId="23" fillId="2" borderId="13" xfId="0" applyFont="1" applyFill="1" applyBorder="1" applyAlignment="1">
      <alignment horizontal="center" vertical="center" wrapText="1"/>
    </xf>
    <xf numFmtId="49" fontId="14" fillId="2" borderId="13" xfId="0" applyNumberFormat="1" applyFont="1" applyFill="1" applyBorder="1" applyAlignment="1">
      <alignment horizontal="center" vertical="center"/>
    </xf>
    <xf numFmtId="3" fontId="14" fillId="2" borderId="13" xfId="0" applyNumberFormat="1" applyFont="1" applyFill="1" applyBorder="1" applyAlignment="1">
      <alignment horizontal="center" vertical="center"/>
    </xf>
    <xf numFmtId="0" fontId="14" fillId="2" borderId="13" xfId="0" applyFont="1" applyFill="1" applyBorder="1" applyAlignment="1">
      <alignment horizontal="center" vertical="center"/>
    </xf>
    <xf numFmtId="49" fontId="23" fillId="2" borderId="0" xfId="0" applyNumberFormat="1" applyFont="1" applyFill="1" applyAlignment="1">
      <alignment horizontal="center" vertical="center" wrapText="1"/>
    </xf>
    <xf numFmtId="0" fontId="14" fillId="2" borderId="0" xfId="0" applyFont="1" applyFill="1"/>
    <xf numFmtId="0" fontId="14" fillId="2" borderId="0" xfId="0" applyFont="1" applyFill="1" applyAlignment="1">
      <alignment vertical="center"/>
    </xf>
    <xf numFmtId="0" fontId="0" fillId="0" borderId="13" xfId="0" applyBorder="1" applyAlignment="1">
      <alignment horizontal="center" vertical="center"/>
    </xf>
    <xf numFmtId="1" fontId="0" fillId="0" borderId="13" xfId="0" applyNumberFormat="1" applyBorder="1" applyAlignment="1">
      <alignment horizontal="center" vertical="center"/>
    </xf>
    <xf numFmtId="164" fontId="0" fillId="0" borderId="13" xfId="0" applyNumberFormat="1" applyBorder="1" applyAlignment="1">
      <alignment horizontal="center" vertical="center"/>
    </xf>
    <xf numFmtId="164" fontId="0" fillId="0" borderId="13" xfId="0" applyNumberFormat="1" applyBorder="1" applyAlignment="1">
      <alignment horizontal="center"/>
    </xf>
    <xf numFmtId="1" fontId="0" fillId="0" borderId="13" xfId="0" applyNumberFormat="1" applyBorder="1" applyAlignment="1">
      <alignment horizontal="center"/>
    </xf>
    <xf numFmtId="0" fontId="10" fillId="0" borderId="0" xfId="0" applyFont="1"/>
    <xf numFmtId="0" fontId="10" fillId="0" borderId="0" xfId="4"/>
    <xf numFmtId="0" fontId="27" fillId="0" borderId="0" xfId="4" applyFont="1" applyAlignment="1">
      <alignment horizontal="center" vertical="center"/>
    </xf>
    <xf numFmtId="0" fontId="23" fillId="0" borderId="0" xfId="4" applyFont="1" applyAlignment="1">
      <alignment horizontal="center" vertical="center"/>
    </xf>
    <xf numFmtId="0" fontId="23" fillId="2" borderId="0" xfId="4" applyFont="1" applyFill="1" applyAlignment="1">
      <alignment horizontal="center" vertical="center"/>
    </xf>
    <xf numFmtId="0" fontId="14" fillId="2" borderId="31" xfId="4" applyFont="1" applyFill="1" applyBorder="1" applyAlignment="1">
      <alignment horizontal="center" vertical="center"/>
    </xf>
    <xf numFmtId="49" fontId="23" fillId="5" borderId="13" xfId="0" applyNumberFormat="1" applyFont="1" applyFill="1" applyBorder="1" applyAlignment="1">
      <alignment horizontal="centerContinuous" vertical="center"/>
    </xf>
    <xf numFmtId="49" fontId="23" fillId="5" borderId="13" xfId="0" applyNumberFormat="1" applyFont="1" applyFill="1" applyBorder="1" applyAlignment="1">
      <alignment horizontal="center" vertical="center"/>
    </xf>
    <xf numFmtId="0" fontId="5" fillId="5" borderId="13" xfId="0" applyFont="1" applyFill="1" applyBorder="1" applyAlignment="1">
      <alignment horizontal="center" vertical="center"/>
    </xf>
    <xf numFmtId="0" fontId="28" fillId="3" borderId="0" xfId="0" applyFont="1" applyFill="1"/>
    <xf numFmtId="49" fontId="29" fillId="3" borderId="0" xfId="0" applyNumberFormat="1" applyFont="1" applyFill="1" applyAlignment="1">
      <alignment vertical="center"/>
    </xf>
    <xf numFmtId="0" fontId="29" fillId="3" borderId="0" xfId="0" applyFont="1" applyFill="1" applyAlignment="1">
      <alignment vertical="center"/>
    </xf>
    <xf numFmtId="0" fontId="29" fillId="3" borderId="0" xfId="0" applyFont="1" applyFill="1"/>
    <xf numFmtId="49" fontId="30" fillId="3" borderId="0" xfId="0" applyNumberFormat="1" applyFont="1" applyFill="1" applyAlignment="1">
      <alignment horizontal="left" vertical="center"/>
    </xf>
    <xf numFmtId="49" fontId="31" fillId="3" borderId="0" xfId="0" quotePrefix="1" applyNumberFormat="1" applyFont="1" applyFill="1" applyAlignment="1">
      <alignment horizontal="left" vertical="center"/>
    </xf>
    <xf numFmtId="49" fontId="32" fillId="3" borderId="0" xfId="0" applyNumberFormat="1" applyFont="1" applyFill="1" applyAlignment="1">
      <alignment vertical="center"/>
    </xf>
    <xf numFmtId="0" fontId="23" fillId="2" borderId="13" xfId="4" applyFont="1" applyFill="1" applyBorder="1" applyAlignment="1">
      <alignment horizontal="center" vertical="center"/>
    </xf>
    <xf numFmtId="0" fontId="0" fillId="0" borderId="14" xfId="0" applyBorder="1"/>
    <xf numFmtId="0" fontId="12" fillId="2" borderId="7" xfId="2" applyFont="1" applyFill="1" applyBorder="1" applyAlignment="1">
      <alignment vertical="center"/>
    </xf>
    <xf numFmtId="0" fontId="9" fillId="2" borderId="6" xfId="2" applyFont="1" applyFill="1" applyBorder="1" applyAlignment="1">
      <alignment horizontal="center" vertical="center"/>
    </xf>
    <xf numFmtId="0" fontId="12" fillId="2" borderId="32" xfId="2" applyFont="1" applyFill="1" applyBorder="1" applyAlignment="1">
      <alignment vertical="center"/>
    </xf>
    <xf numFmtId="0" fontId="12" fillId="2" borderId="10" xfId="2" applyFont="1" applyFill="1" applyBorder="1" applyAlignment="1">
      <alignment vertical="center"/>
    </xf>
    <xf numFmtId="0" fontId="9" fillId="2" borderId="32" xfId="2" applyFont="1" applyFill="1" applyBorder="1" applyAlignment="1">
      <alignment horizontal="center" vertical="center"/>
    </xf>
    <xf numFmtId="0" fontId="9" fillId="2" borderId="6" xfId="2" applyNumberFormat="1" applyFont="1" applyFill="1" applyBorder="1" applyAlignment="1">
      <alignment horizontal="center" vertical="center"/>
    </xf>
    <xf numFmtId="0" fontId="16" fillId="0" borderId="13" xfId="0" applyFont="1" applyBorder="1" applyAlignment="1">
      <alignment horizontal="center" vertical="center"/>
    </xf>
    <xf numFmtId="0" fontId="12" fillId="2" borderId="35" xfId="2" applyFont="1" applyFill="1" applyBorder="1" applyAlignment="1">
      <alignment vertical="center"/>
    </xf>
    <xf numFmtId="2" fontId="9" fillId="2" borderId="34" xfId="2" quotePrefix="1" applyNumberFormat="1" applyFont="1" applyFill="1" applyBorder="1" applyAlignment="1">
      <alignment horizontal="center" vertical="center"/>
    </xf>
    <xf numFmtId="0" fontId="0" fillId="0" borderId="0" xfId="0" applyAlignment="1">
      <alignment horizontal="center"/>
    </xf>
    <xf numFmtId="0" fontId="14" fillId="2" borderId="0" xfId="4" applyFont="1" applyFill="1" applyBorder="1" applyAlignment="1">
      <alignment horizontal="center" vertical="center"/>
    </xf>
    <xf numFmtId="0" fontId="10" fillId="0" borderId="0" xfId="4" applyFill="1" applyBorder="1" applyAlignment="1">
      <alignment wrapText="1"/>
    </xf>
    <xf numFmtId="0" fontId="0" fillId="0" borderId="0" xfId="0" applyFill="1" applyBorder="1" applyAlignment="1">
      <alignment wrapText="1"/>
    </xf>
    <xf numFmtId="0" fontId="27" fillId="0" borderId="0" xfId="4" applyFont="1" applyFill="1" applyBorder="1" applyAlignment="1">
      <alignment horizontal="center" vertical="center" wrapText="1"/>
    </xf>
    <xf numFmtId="0" fontId="23" fillId="0" borderId="0" xfId="4" applyFont="1" applyFill="1" applyBorder="1" applyAlignment="1">
      <alignment horizontal="center" vertical="center" wrapText="1"/>
    </xf>
    <xf numFmtId="0" fontId="33" fillId="0" borderId="0" xfId="4" applyFont="1" applyFill="1" applyBorder="1" applyAlignment="1">
      <alignment vertical="center" wrapText="1"/>
    </xf>
    <xf numFmtId="0" fontId="20" fillId="5" borderId="0" xfId="0" applyFont="1" applyFill="1"/>
    <xf numFmtId="0" fontId="23" fillId="5" borderId="0" xfId="4" applyNumberFormat="1" applyFont="1" applyFill="1" applyBorder="1" applyAlignment="1">
      <alignment horizontal="center" vertical="center"/>
    </xf>
    <xf numFmtId="0" fontId="26" fillId="2" borderId="31" xfId="4" applyFont="1" applyFill="1" applyBorder="1" applyAlignment="1">
      <alignment horizontal="center" vertical="center"/>
    </xf>
    <xf numFmtId="0" fontId="3" fillId="0" borderId="0" xfId="0" applyFont="1" applyFill="1" applyBorder="1"/>
    <xf numFmtId="0" fontId="9" fillId="2" borderId="15" xfId="2" applyFont="1" applyFill="1" applyBorder="1" applyAlignment="1">
      <alignment horizontal="center" vertical="center"/>
    </xf>
    <xf numFmtId="0" fontId="9" fillId="2" borderId="25" xfId="2" applyFont="1" applyFill="1" applyBorder="1" applyAlignment="1">
      <alignment horizontal="center" vertical="center"/>
    </xf>
    <xf numFmtId="2" fontId="9" fillId="2" borderId="15" xfId="2" quotePrefix="1" applyNumberFormat="1" applyFont="1" applyFill="1" applyBorder="1" applyAlignment="1">
      <alignment horizontal="center" vertical="center"/>
    </xf>
    <xf numFmtId="2" fontId="9" fillId="2" borderId="27" xfId="2" quotePrefix="1" applyNumberFormat="1" applyFont="1" applyFill="1" applyBorder="1" applyAlignment="1">
      <alignment horizontal="center" vertical="center"/>
    </xf>
    <xf numFmtId="0" fontId="9" fillId="2" borderId="16" xfId="2" applyFont="1" applyFill="1" applyBorder="1" applyAlignment="1">
      <alignment horizontal="center" vertical="center"/>
    </xf>
    <xf numFmtId="0" fontId="9" fillId="2" borderId="13" xfId="2" applyFont="1" applyFill="1" applyBorder="1" applyAlignment="1">
      <alignment horizontal="center" vertical="center"/>
    </xf>
    <xf numFmtId="0" fontId="9" fillId="2" borderId="33" xfId="2" applyFont="1" applyFill="1" applyBorder="1" applyAlignment="1">
      <alignment horizontal="center" vertical="center"/>
    </xf>
    <xf numFmtId="0" fontId="9" fillId="2" borderId="13" xfId="2" applyNumberFormat="1" applyFont="1" applyFill="1" applyBorder="1" applyAlignment="1">
      <alignment horizontal="center" vertical="center"/>
    </xf>
    <xf numFmtId="0" fontId="0" fillId="0" borderId="0" xfId="0" applyBorder="1" applyAlignment="1">
      <alignment horizontal="left" vertical="top" wrapText="1"/>
    </xf>
    <xf numFmtId="0" fontId="0" fillId="0" borderId="13" xfId="0" applyBorder="1" applyAlignment="1">
      <alignment horizontal="center" vertical="center" wrapText="1"/>
    </xf>
    <xf numFmtId="0" fontId="5" fillId="5" borderId="13" xfId="0" applyFont="1" applyFill="1" applyBorder="1" applyAlignment="1">
      <alignment horizontal="center" vertical="center"/>
    </xf>
    <xf numFmtId="49" fontId="20" fillId="0" borderId="26" xfId="0" applyNumberFormat="1" applyFont="1" applyBorder="1" applyAlignment="1">
      <alignment vertical="top"/>
    </xf>
    <xf numFmtId="0" fontId="0" fillId="0" borderId="0" xfId="0" applyBorder="1" applyAlignment="1">
      <alignment vertical="top"/>
    </xf>
    <xf numFmtId="49" fontId="20" fillId="0" borderId="26" xfId="0" applyNumberFormat="1" applyFont="1" applyBorder="1" applyAlignment="1">
      <alignment horizontal="left" vertical="top" wrapText="1"/>
    </xf>
    <xf numFmtId="0" fontId="4" fillId="0" borderId="0" xfId="0" applyFont="1" applyAlignment="1"/>
    <xf numFmtId="0" fontId="0" fillId="0" borderId="13" xfId="0" applyBorder="1"/>
    <xf numFmtId="0" fontId="23" fillId="2" borderId="13" xfId="4" applyFont="1" applyFill="1" applyBorder="1" applyAlignment="1">
      <alignment horizontal="center" vertical="center" wrapText="1"/>
    </xf>
    <xf numFmtId="2" fontId="23" fillId="2" borderId="13" xfId="4" applyNumberFormat="1" applyFont="1" applyFill="1" applyBorder="1" applyAlignment="1">
      <alignment horizontal="center" vertical="center"/>
    </xf>
    <xf numFmtId="0" fontId="23" fillId="2" borderId="13" xfId="4" applyFont="1" applyFill="1" applyBorder="1" applyAlignment="1">
      <alignment vertical="center"/>
    </xf>
    <xf numFmtId="49" fontId="14" fillId="2" borderId="13" xfId="0" applyNumberFormat="1" applyFont="1" applyFill="1" applyBorder="1" applyAlignment="1">
      <alignment horizontal="center" vertical="center" wrapText="1"/>
    </xf>
    <xf numFmtId="1" fontId="14" fillId="2" borderId="13" xfId="0" applyNumberFormat="1" applyFont="1" applyFill="1" applyBorder="1" applyAlignment="1">
      <alignment horizontal="center" vertical="center"/>
    </xf>
    <xf numFmtId="49" fontId="14" fillId="2" borderId="13" xfId="0" quotePrefix="1" applyNumberFormat="1" applyFont="1" applyFill="1" applyBorder="1" applyAlignment="1">
      <alignment horizontal="center" vertical="center" wrapText="1"/>
    </xf>
    <xf numFmtId="0" fontId="23" fillId="0" borderId="13" xfId="0" applyFont="1" applyBorder="1" applyAlignment="1">
      <alignment vertical="center" wrapText="1"/>
    </xf>
    <xf numFmtId="0" fontId="35" fillId="0" borderId="13" xfId="0" applyFont="1" applyBorder="1" applyAlignment="1">
      <alignment vertical="center" wrapText="1"/>
    </xf>
    <xf numFmtId="0" fontId="9" fillId="6" borderId="13" xfId="0" applyFont="1" applyFill="1" applyBorder="1" applyAlignment="1">
      <alignment horizontal="center" vertical="center"/>
    </xf>
    <xf numFmtId="0" fontId="38" fillId="6" borderId="13" xfId="0" applyFont="1" applyFill="1" applyBorder="1" applyAlignment="1">
      <alignment horizontal="center" vertical="center"/>
    </xf>
    <xf numFmtId="0" fontId="23" fillId="2" borderId="38" xfId="4" applyFont="1" applyFill="1" applyBorder="1" applyAlignment="1">
      <alignment vertical="center"/>
    </xf>
    <xf numFmtId="0" fontId="9" fillId="2" borderId="0" xfId="0" applyFont="1" applyFill="1" applyAlignment="1">
      <alignment horizontal="left"/>
    </xf>
    <xf numFmtId="0" fontId="39" fillId="2" borderId="0" xfId="0" applyFont="1" applyFill="1" applyAlignment="1">
      <alignment horizontal="left"/>
    </xf>
    <xf numFmtId="0" fontId="23" fillId="2" borderId="13" xfId="0" applyNumberFormat="1" applyFont="1" applyFill="1" applyBorder="1" applyAlignment="1">
      <alignment horizontal="center" vertical="center" wrapText="1"/>
    </xf>
    <xf numFmtId="0" fontId="1" fillId="0" borderId="13" xfId="0" applyFont="1" applyBorder="1" applyAlignment="1">
      <alignment horizontal="center" vertical="center"/>
    </xf>
    <xf numFmtId="0" fontId="40" fillId="0" borderId="13" xfId="0" applyFont="1" applyBorder="1" applyAlignment="1">
      <alignment horizontal="center" vertical="center"/>
    </xf>
    <xf numFmtId="0" fontId="0" fillId="0" borderId="13" xfId="0" applyFont="1" applyBorder="1" applyAlignment="1">
      <alignment horizontal="center" vertical="center"/>
    </xf>
    <xf numFmtId="0" fontId="0" fillId="0" borderId="0" xfId="0" applyNumberFormat="1"/>
    <xf numFmtId="49" fontId="0" fillId="0" borderId="0" xfId="0" applyNumberFormat="1"/>
    <xf numFmtId="0" fontId="10" fillId="0" borderId="13" xfId="0" applyNumberFormat="1" applyFont="1" applyBorder="1" applyAlignment="1">
      <alignment vertical="center" wrapText="1"/>
    </xf>
    <xf numFmtId="0" fontId="0" fillId="0" borderId="13" xfId="0" applyBorder="1" applyAlignment="1">
      <alignment vertical="center" wrapText="1"/>
    </xf>
    <xf numFmtId="0" fontId="8" fillId="0" borderId="0" xfId="0" applyFont="1" applyFill="1" applyBorder="1"/>
    <xf numFmtId="0" fontId="4" fillId="0" borderId="0" xfId="0" applyFont="1" applyFill="1" applyBorder="1" applyAlignment="1">
      <alignment horizontal="left" indent="1"/>
    </xf>
    <xf numFmtId="0" fontId="3" fillId="0" borderId="0" xfId="0" applyFont="1" applyFill="1" applyBorder="1" applyProtection="1">
      <protection locked="0"/>
    </xf>
    <xf numFmtId="0" fontId="7" fillId="0" borderId="0" xfId="0" applyFont="1" applyFill="1" applyBorder="1"/>
    <xf numFmtId="0" fontId="3" fillId="0" borderId="0" xfId="0" applyFont="1" applyFill="1" applyBorder="1" applyAlignment="1">
      <alignment horizontal="left" indent="1"/>
    </xf>
    <xf numFmtId="0" fontId="15" fillId="0" borderId="0" xfId="0" applyFont="1" applyFill="1" applyBorder="1" applyAlignment="1">
      <alignment horizontal="left" indent="1"/>
    </xf>
    <xf numFmtId="0" fontId="4" fillId="0" borderId="0" xfId="0" applyFont="1" applyFill="1" applyBorder="1"/>
    <xf numFmtId="0" fontId="12" fillId="0" borderId="0" xfId="2" applyFont="1" applyFill="1" applyBorder="1" applyAlignment="1">
      <alignment vertical="center"/>
    </xf>
    <xf numFmtId="0" fontId="9" fillId="0" borderId="0" xfId="2" applyFont="1" applyFill="1" applyBorder="1" applyAlignment="1">
      <alignment horizontal="center" vertical="center"/>
    </xf>
    <xf numFmtId="2" fontId="9" fillId="0" borderId="0" xfId="2" quotePrefix="1" applyNumberFormat="1" applyFont="1" applyFill="1" applyBorder="1" applyAlignment="1">
      <alignment horizontal="center" vertical="center"/>
    </xf>
    <xf numFmtId="0" fontId="9" fillId="0" borderId="0" xfId="2" applyNumberFormat="1" applyFont="1" applyFill="1" applyBorder="1" applyAlignment="1">
      <alignment horizontal="center" vertical="center"/>
    </xf>
    <xf numFmtId="0" fontId="20" fillId="5" borderId="13" xfId="0" applyFont="1" applyFill="1" applyBorder="1" applyAlignment="1">
      <alignment horizontal="center"/>
    </xf>
    <xf numFmtId="0" fontId="3" fillId="0" borderId="12" xfId="0" applyFont="1" applyFill="1" applyBorder="1"/>
    <xf numFmtId="0" fontId="4" fillId="0" borderId="12" xfId="0" applyFont="1" applyFill="1" applyBorder="1"/>
    <xf numFmtId="0" fontId="9" fillId="0" borderId="0" xfId="4" applyFont="1"/>
    <xf numFmtId="0" fontId="7" fillId="3" borderId="6" xfId="0" applyFont="1" applyFill="1" applyBorder="1" applyAlignment="1">
      <alignment horizontal="center"/>
    </xf>
    <xf numFmtId="0" fontId="7" fillId="3" borderId="11" xfId="0" applyFont="1" applyFill="1" applyBorder="1" applyAlignment="1">
      <alignment horizontal="center"/>
    </xf>
    <xf numFmtId="0" fontId="7" fillId="3" borderId="7" xfId="0" applyFont="1" applyFill="1" applyBorder="1" applyAlignment="1">
      <alignment horizontal="center"/>
    </xf>
    <xf numFmtId="0" fontId="12" fillId="2" borderId="4" xfId="2" applyFont="1" applyFill="1" applyBorder="1" applyAlignment="1">
      <alignment horizontal="center" vertical="center" wrapText="1"/>
    </xf>
    <xf numFmtId="0" fontId="12" fillId="2" borderId="34" xfId="2" applyFont="1" applyFill="1" applyBorder="1" applyAlignment="1">
      <alignment horizontal="center" vertical="center" wrapText="1"/>
    </xf>
    <xf numFmtId="0" fontId="12" fillId="2" borderId="5" xfId="2" applyFont="1" applyFill="1" applyBorder="1" applyAlignment="1">
      <alignment horizontal="center" vertical="center" wrapText="1"/>
    </xf>
    <xf numFmtId="0" fontId="4" fillId="0" borderId="0" xfId="0" applyFont="1" applyAlignment="1">
      <alignment horizontal="right"/>
    </xf>
    <xf numFmtId="0" fontId="12" fillId="0" borderId="0" xfId="2" applyFont="1" applyFill="1" applyBorder="1" applyAlignment="1">
      <alignment horizontal="center" vertical="center" wrapText="1"/>
    </xf>
    <xf numFmtId="0" fontId="41" fillId="0" borderId="0" xfId="0" applyFont="1" applyAlignment="1">
      <alignment horizontal="center"/>
    </xf>
    <xf numFmtId="0" fontId="19" fillId="5" borderId="28" xfId="0" applyFont="1" applyFill="1" applyBorder="1" applyAlignment="1">
      <alignment horizontal="center" vertical="center"/>
    </xf>
    <xf numFmtId="0" fontId="19" fillId="5" borderId="30" xfId="0" applyFont="1" applyFill="1" applyBorder="1" applyAlignment="1">
      <alignment horizontal="center" vertical="center"/>
    </xf>
    <xf numFmtId="0" fontId="18" fillId="3" borderId="0" xfId="0" applyFont="1" applyFill="1" applyAlignment="1">
      <alignment horizontal="center" vertical="center"/>
    </xf>
    <xf numFmtId="0" fontId="18" fillId="3" borderId="0" xfId="0" applyNumberFormat="1" applyFont="1" applyFill="1" applyAlignment="1">
      <alignment horizontal="center" vertical="center"/>
    </xf>
    <xf numFmtId="49" fontId="18" fillId="3" borderId="0" xfId="0" applyNumberFormat="1" applyFont="1" applyFill="1" applyAlignment="1">
      <alignment horizontal="center" vertical="center"/>
    </xf>
    <xf numFmtId="0" fontId="19" fillId="5" borderId="0" xfId="0" applyFont="1" applyFill="1" applyAlignment="1">
      <alignment horizontal="center" vertical="center"/>
    </xf>
    <xf numFmtId="0" fontId="19" fillId="5" borderId="0" xfId="0" applyFont="1" applyFill="1" applyBorder="1" applyAlignment="1">
      <alignment horizontal="center" vertical="center"/>
    </xf>
    <xf numFmtId="0" fontId="23" fillId="2" borderId="13" xfId="4" applyFont="1" applyFill="1" applyBorder="1" applyAlignment="1">
      <alignment horizontal="center" vertical="center"/>
    </xf>
    <xf numFmtId="0" fontId="33" fillId="3" borderId="32" xfId="4" applyFont="1" applyFill="1" applyBorder="1" applyAlignment="1">
      <alignment horizontal="center" vertical="center" wrapText="1"/>
    </xf>
    <xf numFmtId="0" fontId="33" fillId="3" borderId="10" xfId="4" applyFont="1" applyFill="1" applyBorder="1" applyAlignment="1">
      <alignment horizontal="center" vertical="center" wrapText="1"/>
    </xf>
    <xf numFmtId="0" fontId="33" fillId="3" borderId="4" xfId="4" applyFont="1" applyFill="1" applyBorder="1" applyAlignment="1">
      <alignment horizontal="center" vertical="center" wrapText="1"/>
    </xf>
    <xf numFmtId="0" fontId="33" fillId="3" borderId="36" xfId="4" applyFont="1" applyFill="1" applyBorder="1" applyAlignment="1">
      <alignment horizontal="center" vertical="center" wrapText="1"/>
    </xf>
    <xf numFmtId="0" fontId="33" fillId="3" borderId="37" xfId="4" applyFont="1" applyFill="1" applyBorder="1" applyAlignment="1">
      <alignment horizontal="center" vertical="center" wrapText="1"/>
    </xf>
    <xf numFmtId="0" fontId="5" fillId="5" borderId="13" xfId="0" applyFont="1" applyFill="1" applyBorder="1" applyAlignment="1">
      <alignment horizontal="center" vertical="center" wrapText="1"/>
    </xf>
    <xf numFmtId="49" fontId="23" fillId="5" borderId="13" xfId="0" applyNumberFormat="1" applyFont="1" applyFill="1" applyBorder="1" applyAlignment="1">
      <alignment horizontal="center" vertical="center" wrapText="1"/>
    </xf>
    <xf numFmtId="0" fontId="36" fillId="5" borderId="13" xfId="0" applyFont="1" applyFill="1" applyBorder="1" applyAlignment="1">
      <alignment horizontal="center" vertical="center" wrapText="1"/>
    </xf>
    <xf numFmtId="0" fontId="5" fillId="5" borderId="13" xfId="0" applyFont="1" applyFill="1" applyBorder="1" applyAlignment="1">
      <alignment horizontal="center" vertical="center"/>
    </xf>
    <xf numFmtId="0" fontId="42" fillId="3" borderId="13" xfId="0" applyFont="1" applyFill="1" applyBorder="1" applyAlignment="1">
      <alignment horizontal="center"/>
    </xf>
    <xf numFmtId="0" fontId="42" fillId="3" borderId="6" xfId="0" applyFont="1" applyFill="1" applyBorder="1" applyAlignment="1">
      <alignment horizontal="left"/>
    </xf>
    <xf numFmtId="0" fontId="42" fillId="3" borderId="11" xfId="0" applyFont="1" applyFill="1" applyBorder="1" applyAlignment="1">
      <alignment horizontal="left"/>
    </xf>
    <xf numFmtId="0" fontId="42" fillId="3" borderId="7" xfId="0" applyFont="1" applyFill="1" applyBorder="1" applyAlignment="1">
      <alignment horizontal="left"/>
    </xf>
  </cellXfs>
  <cellStyles count="9">
    <cellStyle name="Comma 2" xfId="3" xr:uid="{00000000-0005-0000-0000-000000000000}"/>
    <cellStyle name="Currency 2" xfId="5" xr:uid="{00000000-0005-0000-0000-000001000000}"/>
    <cellStyle name="Normal" xfId="0" builtinId="0"/>
    <cellStyle name="Normal 2" xfId="4" xr:uid="{00000000-0005-0000-0000-000003000000}"/>
    <cellStyle name="Normal 2 2" xfId="7" xr:uid="{00000000-0005-0000-0000-000004000000}"/>
    <cellStyle name="Normal 2 3" xfId="6" xr:uid="{00000000-0005-0000-0000-000005000000}"/>
    <cellStyle name="Normal 3" xfId="1" xr:uid="{00000000-0005-0000-0000-000006000000}"/>
    <cellStyle name="Normal 4" xfId="2" xr:uid="{00000000-0005-0000-0000-000007000000}"/>
    <cellStyle name="Normal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 Id="rId9"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2</xdr:col>
      <xdr:colOff>67540</xdr:colOff>
      <xdr:row>69</xdr:row>
      <xdr:rowOff>5414</xdr:rowOff>
    </xdr:from>
    <xdr:to>
      <xdr:col>6</xdr:col>
      <xdr:colOff>870238</xdr:colOff>
      <xdr:row>70</xdr:row>
      <xdr:rowOff>148893</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267690" y="10949639"/>
          <a:ext cx="4955598" cy="30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b"/>
        <a:lstStyle/>
        <a:p>
          <a:pPr algn="ctr"/>
          <a:r>
            <a:rPr lang="en-US" sz="800">
              <a:solidFill>
                <a:schemeClr val="dk1"/>
              </a:solidFill>
              <a:latin typeface="Arial" pitchFamily="34" charset="0"/>
              <a:ea typeface="+mn-ea"/>
              <a:cs typeface="Arial" pitchFamily="34" charset="0"/>
            </a:rPr>
            <a:t>2140 Lake Park Blvd., Richardson, TX 75080</a:t>
          </a:r>
        </a:p>
        <a:p>
          <a:pPr algn="ctr"/>
          <a:r>
            <a:rPr lang="en-US" sz="800">
              <a:solidFill>
                <a:schemeClr val="dk1"/>
              </a:solidFill>
              <a:latin typeface="Arial" pitchFamily="34" charset="0"/>
              <a:ea typeface="+mn-ea"/>
              <a:cs typeface="Arial" pitchFamily="34" charset="0"/>
            </a:rPr>
            <a:t>www.adpnow.com</a:t>
          </a:r>
        </a:p>
      </xdr:txBody>
    </xdr:sp>
    <xdr:clientData/>
  </xdr:twoCellAnchor>
  <xdr:twoCellAnchor editAs="oneCell">
    <xdr:from>
      <xdr:col>1</xdr:col>
      <xdr:colOff>319497</xdr:colOff>
      <xdr:row>63</xdr:row>
      <xdr:rowOff>106180</xdr:rowOff>
    </xdr:from>
    <xdr:to>
      <xdr:col>2</xdr:col>
      <xdr:colOff>116993</xdr:colOff>
      <xdr:row>65</xdr:row>
      <xdr:rowOff>72501</xdr:rowOff>
    </xdr:to>
    <xdr:pic>
      <xdr:nvPicPr>
        <xdr:cNvPr id="7" name="Picture 6" descr="ahri_BW.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srcRect/>
        <a:stretch>
          <a:fillRect/>
        </a:stretch>
      </xdr:blipFill>
      <xdr:spPr bwMode="auto">
        <a:xfrm>
          <a:off x="405222" y="10888480"/>
          <a:ext cx="911921" cy="290171"/>
        </a:xfrm>
        <a:prstGeom prst="rect">
          <a:avLst/>
        </a:prstGeom>
        <a:noFill/>
        <a:ln w="9525">
          <a:noFill/>
          <a:miter lim="800000"/>
          <a:headEnd/>
          <a:tailEnd/>
        </a:ln>
      </xdr:spPr>
    </xdr:pic>
    <xdr:clientData/>
  </xdr:twoCellAnchor>
  <xdr:oneCellAnchor>
    <xdr:from>
      <xdr:col>0</xdr:col>
      <xdr:colOff>0</xdr:colOff>
      <xdr:row>11</xdr:row>
      <xdr:rowOff>27707</xdr:rowOff>
    </xdr:from>
    <xdr:ext cx="5507182" cy="1839193"/>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0" y="2275607"/>
          <a:ext cx="5507182" cy="18391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171450" indent="-171450" eaLnBrk="1" fontAlgn="auto" latinLnBrk="0" hangingPunct="1">
            <a:buFont typeface="Arial" panose="020B0604020202020204" pitchFamily="34" charset="0"/>
            <a:buChar char="•"/>
          </a:pPr>
          <a:r>
            <a:rPr lang="en-US" sz="1100" b="0" i="0" u="none" strike="noStrike">
              <a:solidFill>
                <a:schemeClr val="tx1"/>
              </a:solidFill>
              <a:effectLst/>
              <a:latin typeface="+mn-lt"/>
              <a:ea typeface="+mn-ea"/>
              <a:cs typeface="+mn-cs"/>
            </a:rPr>
            <a:t>Easy Installation: "One-Man-Job"</a:t>
          </a:r>
          <a:r>
            <a:rPr lang="en-US" sz="1050"/>
            <a:t> </a:t>
          </a:r>
        </a:p>
        <a:p>
          <a:pPr marL="171450" indent="-171450" eaLnBrk="1" fontAlgn="auto" latinLnBrk="0" hangingPunct="1">
            <a:buFont typeface="Arial" panose="020B0604020202020204" pitchFamily="34" charset="0"/>
            <a:buChar char="•"/>
          </a:pPr>
          <a:r>
            <a:rPr lang="en-US" sz="1100" b="0" i="0" u="none" strike="noStrike">
              <a:solidFill>
                <a:schemeClr val="tx1"/>
              </a:solidFill>
              <a:effectLst/>
              <a:latin typeface="+mn-lt"/>
              <a:ea typeface="+mn-ea"/>
              <a:cs typeface="+mn-cs"/>
            </a:rPr>
            <a:t>Cabinet lined with high quality 5/8" foil faced insulation.</a:t>
          </a:r>
          <a:r>
            <a:rPr lang="en-US" sz="1050"/>
            <a:t> </a:t>
          </a:r>
        </a:p>
        <a:p>
          <a:pPr marL="171450" indent="-171450" eaLnBrk="1" fontAlgn="auto" latinLnBrk="0" hangingPunct="1">
            <a:buFont typeface="Arial" panose="020B0604020202020204" pitchFamily="34" charset="0"/>
            <a:buChar char="•"/>
          </a:pPr>
          <a:r>
            <a:rPr lang="en-US" sz="1100" b="0" i="0" u="none" strike="noStrike">
              <a:solidFill>
                <a:schemeClr val="tx1"/>
              </a:solidFill>
              <a:effectLst/>
              <a:latin typeface="+mn-lt"/>
              <a:ea typeface="+mn-ea"/>
              <a:cs typeface="+mn-cs"/>
            </a:rPr>
            <a:t>Available from factory as upflow, downflow, and horizontal.</a:t>
          </a:r>
          <a:r>
            <a:rPr lang="en-US" sz="1050"/>
            <a:t> </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Only four screws to remove blower panel, making it easier to service. </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Embossed cabinet in heavy gauge galvanized steel to prevent corrosion. </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Factory installed fan time delay postpones blower shutoff 30 seconds in heating mode and 45 seconds in cooling mode. </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 Dynamically balanced 3-speed PSC or 5-speed ECM motor with easy to adjust settings for fine tuning customer comfort. </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Approved for installation in manufactured housing and mobile homes. </a:t>
          </a:r>
          <a:endParaRPr lang="en-US" sz="1100" b="0" i="0" baseline="0">
            <a:solidFill>
              <a:schemeClr val="tx1"/>
            </a:solidFill>
            <a:effectLst/>
            <a:latin typeface="+mn-lt"/>
            <a:ea typeface="+mn-ea"/>
            <a:cs typeface="+mn-cs"/>
          </a:endParaRPr>
        </a:p>
        <a:p>
          <a:pPr eaLnBrk="1" fontAlgn="auto" latinLnBrk="0" hangingPunct="1"/>
          <a:endParaRPr lang="en-US" sz="1100">
            <a:effectLst/>
          </a:endParaRPr>
        </a:p>
      </xdr:txBody>
    </xdr:sp>
    <xdr:clientData/>
  </xdr:oneCellAnchor>
  <xdr:oneCellAnchor>
    <xdr:from>
      <xdr:col>0</xdr:col>
      <xdr:colOff>0</xdr:colOff>
      <xdr:row>25</xdr:row>
      <xdr:rowOff>148936</xdr:rowOff>
    </xdr:from>
    <xdr:ext cx="5074227" cy="441614"/>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0" y="4778086"/>
          <a:ext cx="5074227" cy="4416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Electric Heat Kit</a:t>
          </a:r>
        </a:p>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Aquastat Kit</a:t>
          </a:r>
        </a:p>
      </xdr:txBody>
    </xdr:sp>
    <xdr:clientData/>
  </xdr:oneCellAnchor>
  <xdr:oneCellAnchor>
    <xdr:from>
      <xdr:col>0</xdr:col>
      <xdr:colOff>0</xdr:colOff>
      <xdr:row>22</xdr:row>
      <xdr:rowOff>136814</xdr:rowOff>
    </xdr:from>
    <xdr:ext cx="5074227" cy="428964"/>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0" y="4242089"/>
          <a:ext cx="5074227" cy="428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171450" indent="-171450" eaLnBrk="1" fontAlgn="auto" latinLnBrk="0" hangingPunct="1">
            <a:buFont typeface="Arial" panose="020B0604020202020204" pitchFamily="34" charset="0"/>
            <a:buChar char="•"/>
          </a:pPr>
          <a:r>
            <a:rPr lang="en-US" sz="1050" b="0" i="0" baseline="0">
              <a:solidFill>
                <a:schemeClr val="tx1"/>
              </a:solidFill>
              <a:effectLst/>
              <a:latin typeface="+mn-lt"/>
              <a:ea typeface="+mn-ea"/>
              <a:cs typeface="+mn-cs"/>
            </a:rPr>
            <a:t>10-year limited warranty available.</a:t>
          </a:r>
        </a:p>
        <a:p>
          <a:pPr marL="171450" indent="-171450" eaLnBrk="1" fontAlgn="auto" latinLnBrk="0" hangingPunct="1">
            <a:buFont typeface="Arial" panose="020B0604020202020204" pitchFamily="34" charset="0"/>
            <a:buChar char="•"/>
          </a:pPr>
          <a:r>
            <a:rPr lang="en-US" sz="1100" b="0" i="0" baseline="0">
              <a:solidFill>
                <a:schemeClr val="tx1"/>
              </a:solidFill>
              <a:effectLst/>
              <a:latin typeface="+mn-lt"/>
              <a:ea typeface="+mn-ea"/>
              <a:cs typeface="+mn-cs"/>
            </a:rPr>
            <a:t>Product registration required.</a:t>
          </a:r>
        </a:p>
      </xdr:txBody>
    </xdr:sp>
    <xdr:clientData/>
  </xdr:oneCellAnchor>
  <xdr:twoCellAnchor editAs="oneCell">
    <xdr:from>
      <xdr:col>1</xdr:col>
      <xdr:colOff>19050</xdr:colOff>
      <xdr:row>0</xdr:row>
      <xdr:rowOff>38100</xdr:rowOff>
    </xdr:from>
    <xdr:to>
      <xdr:col>2</xdr:col>
      <xdr:colOff>752474</xdr:colOff>
      <xdr:row>2</xdr:row>
      <xdr:rowOff>207130</xdr:rowOff>
    </xdr:to>
    <xdr:pic>
      <xdr:nvPicPr>
        <xdr:cNvPr id="14" name="Picture 13">
          <a:extLst>
            <a:ext uri="{FF2B5EF4-FFF2-40B4-BE49-F238E27FC236}">
              <a16:creationId xmlns:a16="http://schemas.microsoft.com/office/drawing/2014/main" id="{9A6ECF86-F600-282A-7C9C-BA8212C338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8200" y="38100"/>
          <a:ext cx="1847849" cy="664330"/>
        </a:xfrm>
        <a:prstGeom prst="rect">
          <a:avLst/>
        </a:prstGeom>
      </xdr:spPr>
    </xdr:pic>
    <xdr:clientData/>
  </xdr:twoCellAnchor>
  <xdr:twoCellAnchor editAs="oneCell">
    <xdr:from>
      <xdr:col>7</xdr:col>
      <xdr:colOff>57150</xdr:colOff>
      <xdr:row>62</xdr:row>
      <xdr:rowOff>66675</xdr:rowOff>
    </xdr:from>
    <xdr:to>
      <xdr:col>7</xdr:col>
      <xdr:colOff>492919</xdr:colOff>
      <xdr:row>65</xdr:row>
      <xdr:rowOff>57231</xdr:rowOff>
    </xdr:to>
    <xdr:pic>
      <xdr:nvPicPr>
        <xdr:cNvPr id="15" name="Picture 10">
          <a:extLst>
            <a:ext uri="{FF2B5EF4-FFF2-40B4-BE49-F238E27FC236}">
              <a16:creationId xmlns:a16="http://schemas.microsoft.com/office/drawing/2014/main" id="{E1EF8FB7-51CD-4F5C-8B84-2E9C3EDA57E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7600950" y="10687050"/>
          <a:ext cx="435769" cy="476331"/>
        </a:xfrm>
        <a:prstGeom prst="rect">
          <a:avLst/>
        </a:prstGeom>
        <a:noFill/>
        <a:ln w="9525">
          <a:noFill/>
          <a:miter lim="800000"/>
          <a:headEnd/>
          <a:tailEnd/>
        </a:ln>
      </xdr:spPr>
    </xdr:pic>
    <xdr:clientData/>
  </xdr:twoCellAnchor>
  <xdr:twoCellAnchor>
    <xdr:from>
      <xdr:col>0</xdr:col>
      <xdr:colOff>0</xdr:colOff>
      <xdr:row>67</xdr:row>
      <xdr:rowOff>0</xdr:rowOff>
    </xdr:from>
    <xdr:to>
      <xdr:col>7</xdr:col>
      <xdr:colOff>685800</xdr:colOff>
      <xdr:row>69</xdr:row>
      <xdr:rowOff>123825</xdr:rowOff>
    </xdr:to>
    <xdr:sp macro="" textlink="">
      <xdr:nvSpPr>
        <xdr:cNvPr id="17" name="Text Box 11">
          <a:extLst>
            <a:ext uri="{FF2B5EF4-FFF2-40B4-BE49-F238E27FC236}">
              <a16:creationId xmlns:a16="http://schemas.microsoft.com/office/drawing/2014/main" id="{97D14A0F-4057-45D6-99E9-B3DBCDAB87EA}"/>
            </a:ext>
          </a:extLst>
        </xdr:cNvPr>
        <xdr:cNvSpPr txBox="1">
          <a:spLocks noChangeArrowheads="1"/>
        </xdr:cNvSpPr>
      </xdr:nvSpPr>
      <xdr:spPr bwMode="auto">
        <a:xfrm>
          <a:off x="0" y="11315700"/>
          <a:ext cx="7743825" cy="447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576" tIns="36576" rIns="36576" bIns="36576" anchor="t" upright="1"/>
        <a:lstStyle/>
        <a:p>
          <a:pPr algn="ctr" rtl="0">
            <a:defRPr sz="1000"/>
          </a:pPr>
          <a:r>
            <a:rPr lang="en-US" sz="750" b="0" i="0" u="none" strike="noStrike" baseline="0">
              <a:solidFill>
                <a:srgbClr val="000000"/>
              </a:solidFill>
              <a:latin typeface="Arial"/>
              <a:cs typeface="Arial"/>
            </a:rPr>
            <a:t>Product improvement is a continuous process at Advanced Distributor Products. Therefore, product specifications are subject to change without notice and without obligation on our part. Please contact your ADP representative or distributor to verify details.</a:t>
          </a:r>
        </a:p>
        <a:p>
          <a:pPr algn="ctr" rtl="0">
            <a:defRPr sz="1000"/>
          </a:pPr>
          <a:r>
            <a:rPr lang="en-US" sz="750" b="1" i="0" u="none" strike="noStrike" baseline="0">
              <a:solidFill>
                <a:srgbClr val="000000"/>
              </a:solidFill>
              <a:latin typeface="Arial"/>
              <a:cs typeface="Arial"/>
            </a:rPr>
            <a:t>© 2025 by Advanced Distributor Products.  </a:t>
          </a:r>
          <a:r>
            <a:rPr lang="en-US" sz="750" b="0" i="0" u="none" strike="noStrike" baseline="0">
              <a:solidFill>
                <a:srgbClr val="000000"/>
              </a:solidFill>
              <a:latin typeface="Arial"/>
              <a:cs typeface="Arial"/>
            </a:rPr>
            <a:t>All rights reserved.   </a:t>
          </a:r>
        </a:p>
        <a:p>
          <a:pPr algn="ctr" rtl="0">
            <a:defRPr sz="1000"/>
          </a:pPr>
          <a:endParaRPr lang="en-US"/>
        </a:p>
      </xdr:txBody>
    </xdr:sp>
    <xdr:clientData/>
  </xdr:twoCellAnchor>
  <xdr:twoCellAnchor editAs="oneCell">
    <xdr:from>
      <xdr:col>1</xdr:col>
      <xdr:colOff>0</xdr:colOff>
      <xdr:row>44</xdr:row>
      <xdr:rowOff>66675</xdr:rowOff>
    </xdr:from>
    <xdr:to>
      <xdr:col>7</xdr:col>
      <xdr:colOff>1009650</xdr:colOff>
      <xdr:row>58</xdr:row>
      <xdr:rowOff>100330</xdr:rowOff>
    </xdr:to>
    <xdr:pic>
      <xdr:nvPicPr>
        <xdr:cNvPr id="4" name="Picture 3">
          <a:extLst>
            <a:ext uri="{FF2B5EF4-FFF2-40B4-BE49-F238E27FC236}">
              <a16:creationId xmlns:a16="http://schemas.microsoft.com/office/drawing/2014/main" id="{811A21B7-7C5E-E874-2556-69013CD2DA27}"/>
            </a:ext>
          </a:extLst>
        </xdr:cNvPr>
        <xdr:cNvPicPr>
          <a:picLocks noChangeAspect="1"/>
        </xdr:cNvPicPr>
      </xdr:nvPicPr>
      <xdr:blipFill>
        <a:blip xmlns:r="http://schemas.openxmlformats.org/officeDocument/2006/relationships" r:embed="rId4"/>
        <a:stretch>
          <a:fillRect/>
        </a:stretch>
      </xdr:blipFill>
      <xdr:spPr>
        <a:xfrm>
          <a:off x="85725" y="7886700"/>
          <a:ext cx="8467725" cy="2186305"/>
        </a:xfrm>
        <a:prstGeom prst="rect">
          <a:avLst/>
        </a:prstGeom>
      </xdr:spPr>
    </xdr:pic>
    <xdr:clientData/>
  </xdr:twoCellAnchor>
  <xdr:twoCellAnchor editAs="oneCell">
    <xdr:from>
      <xdr:col>11</xdr:col>
      <xdr:colOff>0</xdr:colOff>
      <xdr:row>4</xdr:row>
      <xdr:rowOff>0</xdr:rowOff>
    </xdr:from>
    <xdr:to>
      <xdr:col>11</xdr:col>
      <xdr:colOff>304800</xdr:colOff>
      <xdr:row>5</xdr:row>
      <xdr:rowOff>66675</xdr:rowOff>
    </xdr:to>
    <xdr:sp macro="" textlink="">
      <xdr:nvSpPr>
        <xdr:cNvPr id="1025" name="AutoShape 1">
          <a:extLst>
            <a:ext uri="{FF2B5EF4-FFF2-40B4-BE49-F238E27FC236}">
              <a16:creationId xmlns:a16="http://schemas.microsoft.com/office/drawing/2014/main" id="{A1015FF6-4510-34E5-0925-16737655B13F}"/>
            </a:ext>
          </a:extLst>
        </xdr:cNvPr>
        <xdr:cNvSpPr>
          <a:spLocks noChangeAspect="1" noChangeArrowheads="1"/>
        </xdr:cNvSpPr>
      </xdr:nvSpPr>
      <xdr:spPr bwMode="auto">
        <a:xfrm>
          <a:off x="106108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6</xdr:row>
      <xdr:rowOff>0</xdr:rowOff>
    </xdr:from>
    <xdr:to>
      <xdr:col>11</xdr:col>
      <xdr:colOff>304800</xdr:colOff>
      <xdr:row>7</xdr:row>
      <xdr:rowOff>66675</xdr:rowOff>
    </xdr:to>
    <xdr:sp macro="" textlink="">
      <xdr:nvSpPr>
        <xdr:cNvPr id="1026" name="AutoShape 2">
          <a:extLst>
            <a:ext uri="{FF2B5EF4-FFF2-40B4-BE49-F238E27FC236}">
              <a16:creationId xmlns:a16="http://schemas.microsoft.com/office/drawing/2014/main" id="{DE66BDD0-E479-1A8A-CCB3-5A4A9ECE2D9F}"/>
            </a:ext>
          </a:extLst>
        </xdr:cNvPr>
        <xdr:cNvSpPr>
          <a:spLocks noChangeAspect="1" noChangeArrowheads="1"/>
        </xdr:cNvSpPr>
      </xdr:nvSpPr>
      <xdr:spPr bwMode="auto">
        <a:xfrm>
          <a:off x="10610850"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180976</xdr:colOff>
      <xdr:row>12</xdr:row>
      <xdr:rowOff>140509</xdr:rowOff>
    </xdr:from>
    <xdr:to>
      <xdr:col>7</xdr:col>
      <xdr:colOff>647701</xdr:colOff>
      <xdr:row>26</xdr:row>
      <xdr:rowOff>67054</xdr:rowOff>
    </xdr:to>
    <xdr:pic>
      <xdr:nvPicPr>
        <xdr:cNvPr id="2" name="Picture 1">
          <a:extLst>
            <a:ext uri="{FF2B5EF4-FFF2-40B4-BE49-F238E27FC236}">
              <a16:creationId xmlns:a16="http://schemas.microsoft.com/office/drawing/2014/main" id="{08A6D425-9B9C-A5C3-EC40-F5EEFA9FDEE6}"/>
            </a:ext>
          </a:extLst>
        </xdr:cNvPr>
        <xdr:cNvPicPr>
          <a:picLocks noChangeAspect="1"/>
        </xdr:cNvPicPr>
      </xdr:nvPicPr>
      <xdr:blipFill>
        <a:blip xmlns:r="http://schemas.openxmlformats.org/officeDocument/2006/relationships" r:embed="rId5"/>
        <a:stretch>
          <a:fillRect/>
        </a:stretch>
      </xdr:blipFill>
      <xdr:spPr>
        <a:xfrm>
          <a:off x="6343651" y="2550334"/>
          <a:ext cx="1847850" cy="2307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2</xdr:col>
      <xdr:colOff>752474</xdr:colOff>
      <xdr:row>2</xdr:row>
      <xdr:rowOff>207130</xdr:rowOff>
    </xdr:to>
    <xdr:pic>
      <xdr:nvPicPr>
        <xdr:cNvPr id="8" name="Picture 7">
          <a:extLst>
            <a:ext uri="{FF2B5EF4-FFF2-40B4-BE49-F238E27FC236}">
              <a16:creationId xmlns:a16="http://schemas.microsoft.com/office/drawing/2014/main" id="{39AEEA77-FD15-4813-B60E-E45F2CF80A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38100"/>
          <a:ext cx="1847849" cy="664330"/>
        </a:xfrm>
        <a:prstGeom prst="rect">
          <a:avLst/>
        </a:prstGeom>
      </xdr:spPr>
    </xdr:pic>
    <xdr:clientData/>
  </xdr:twoCellAnchor>
  <xdr:twoCellAnchor editAs="oneCell">
    <xdr:from>
      <xdr:col>3</xdr:col>
      <xdr:colOff>219075</xdr:colOff>
      <xdr:row>10</xdr:row>
      <xdr:rowOff>0</xdr:rowOff>
    </xdr:from>
    <xdr:to>
      <xdr:col>7</xdr:col>
      <xdr:colOff>9525</xdr:colOff>
      <xdr:row>27</xdr:row>
      <xdr:rowOff>84852</xdr:rowOff>
    </xdr:to>
    <xdr:pic>
      <xdr:nvPicPr>
        <xdr:cNvPr id="12" name="Picture 1">
          <a:extLst>
            <a:ext uri="{FF2B5EF4-FFF2-40B4-BE49-F238E27FC236}">
              <a16:creationId xmlns:a16="http://schemas.microsoft.com/office/drawing/2014/main" id="{2DCD5ED5-B5BE-47EC-8DB0-30EEBCE0CA6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66950" y="2085975"/>
          <a:ext cx="5257800" cy="3199527"/>
        </a:xfrm>
        <a:prstGeom prst="rect">
          <a:avLst/>
        </a:prstGeom>
        <a:noFill/>
        <a:ln w="1">
          <a:noFill/>
          <a:miter lim="800000"/>
          <a:headEnd/>
          <a:tailEnd type="none" w="med" len="med"/>
        </a:ln>
        <a:effectLst/>
      </xdr:spPr>
    </xdr:pic>
    <xdr:clientData/>
  </xdr:twoCellAnchor>
  <xdr:twoCellAnchor editAs="oneCell">
    <xdr:from>
      <xdr:col>1</xdr:col>
      <xdr:colOff>190500</xdr:colOff>
      <xdr:row>31</xdr:row>
      <xdr:rowOff>28575</xdr:rowOff>
    </xdr:from>
    <xdr:to>
      <xdr:col>3</xdr:col>
      <xdr:colOff>657225</xdr:colOff>
      <xdr:row>45</xdr:row>
      <xdr:rowOff>41969</xdr:rowOff>
    </xdr:to>
    <xdr:pic>
      <xdr:nvPicPr>
        <xdr:cNvPr id="13" name="Picture 12">
          <a:extLst>
            <a:ext uri="{FF2B5EF4-FFF2-40B4-BE49-F238E27FC236}">
              <a16:creationId xmlns:a16="http://schemas.microsoft.com/office/drawing/2014/main" id="{8ED33A58-8D9C-E31B-23C1-518A13B1A0DC}"/>
            </a:ext>
          </a:extLst>
        </xdr:cNvPr>
        <xdr:cNvPicPr>
          <a:picLocks noChangeAspect="1"/>
        </xdr:cNvPicPr>
      </xdr:nvPicPr>
      <xdr:blipFill>
        <a:blip xmlns:r="http://schemas.openxmlformats.org/officeDocument/2006/relationships" r:embed="rId3"/>
        <a:stretch>
          <a:fillRect/>
        </a:stretch>
      </xdr:blipFill>
      <xdr:spPr>
        <a:xfrm>
          <a:off x="276225" y="5029200"/>
          <a:ext cx="2428875" cy="2251769"/>
        </a:xfrm>
        <a:prstGeom prst="rect">
          <a:avLst/>
        </a:prstGeom>
      </xdr:spPr>
    </xdr:pic>
    <xdr:clientData/>
  </xdr:twoCellAnchor>
  <xdr:twoCellAnchor editAs="oneCell">
    <xdr:from>
      <xdr:col>1</xdr:col>
      <xdr:colOff>66675</xdr:colOff>
      <xdr:row>55</xdr:row>
      <xdr:rowOff>19050</xdr:rowOff>
    </xdr:from>
    <xdr:to>
      <xdr:col>3</xdr:col>
      <xdr:colOff>811606</xdr:colOff>
      <xdr:row>76</xdr:row>
      <xdr:rowOff>124379</xdr:rowOff>
    </xdr:to>
    <xdr:pic>
      <xdr:nvPicPr>
        <xdr:cNvPr id="14" name="Picture 13">
          <a:extLst>
            <a:ext uri="{FF2B5EF4-FFF2-40B4-BE49-F238E27FC236}">
              <a16:creationId xmlns:a16="http://schemas.microsoft.com/office/drawing/2014/main" id="{B043DFA1-68E4-7D12-B81E-BACA0AD51C0D}"/>
            </a:ext>
          </a:extLst>
        </xdr:cNvPr>
        <xdr:cNvPicPr>
          <a:picLocks noChangeAspect="1"/>
        </xdr:cNvPicPr>
      </xdr:nvPicPr>
      <xdr:blipFill>
        <a:blip xmlns:r="http://schemas.openxmlformats.org/officeDocument/2006/relationships" r:embed="rId4"/>
        <a:stretch>
          <a:fillRect/>
        </a:stretch>
      </xdr:blipFill>
      <xdr:spPr>
        <a:xfrm>
          <a:off x="152400" y="7877175"/>
          <a:ext cx="2707081" cy="3505754"/>
        </a:xfrm>
        <a:prstGeom prst="rect">
          <a:avLst/>
        </a:prstGeom>
      </xdr:spPr>
    </xdr:pic>
    <xdr:clientData/>
  </xdr:twoCellAnchor>
  <xdr:twoCellAnchor editAs="oneCell">
    <xdr:from>
      <xdr:col>3</xdr:col>
      <xdr:colOff>95251</xdr:colOff>
      <xdr:row>3</xdr:row>
      <xdr:rowOff>57150</xdr:rowOff>
    </xdr:from>
    <xdr:to>
      <xdr:col>6</xdr:col>
      <xdr:colOff>1323976</xdr:colOff>
      <xdr:row>7</xdr:row>
      <xdr:rowOff>206069</xdr:rowOff>
    </xdr:to>
    <xdr:pic>
      <xdr:nvPicPr>
        <xdr:cNvPr id="15" name="Picture 14">
          <a:extLst>
            <a:ext uri="{FF2B5EF4-FFF2-40B4-BE49-F238E27FC236}">
              <a16:creationId xmlns:a16="http://schemas.microsoft.com/office/drawing/2014/main" id="{06D6A063-D17A-FDB3-2174-775EAECCF7F9}"/>
            </a:ext>
          </a:extLst>
        </xdr:cNvPr>
        <xdr:cNvPicPr>
          <a:picLocks noChangeAspect="1"/>
        </xdr:cNvPicPr>
      </xdr:nvPicPr>
      <xdr:blipFill>
        <a:blip xmlns:r="http://schemas.openxmlformats.org/officeDocument/2006/relationships" r:embed="rId5"/>
        <a:stretch>
          <a:fillRect/>
        </a:stretch>
      </xdr:blipFill>
      <xdr:spPr>
        <a:xfrm>
          <a:off x="2143126" y="800100"/>
          <a:ext cx="5314950" cy="1025219"/>
        </a:xfrm>
        <a:prstGeom prst="rect">
          <a:avLst/>
        </a:prstGeom>
      </xdr:spPr>
    </xdr:pic>
    <xdr:clientData/>
  </xdr:twoCellAnchor>
  <xdr:twoCellAnchor editAs="oneCell">
    <xdr:from>
      <xdr:col>5</xdr:col>
      <xdr:colOff>1276350</xdr:colOff>
      <xdr:row>29</xdr:row>
      <xdr:rowOff>161925</xdr:rowOff>
    </xdr:from>
    <xdr:to>
      <xdr:col>8</xdr:col>
      <xdr:colOff>781050</xdr:colOff>
      <xdr:row>37</xdr:row>
      <xdr:rowOff>10835</xdr:rowOff>
    </xdr:to>
    <xdr:pic>
      <xdr:nvPicPr>
        <xdr:cNvPr id="16" name="Picture 15">
          <a:extLst>
            <a:ext uri="{FF2B5EF4-FFF2-40B4-BE49-F238E27FC236}">
              <a16:creationId xmlns:a16="http://schemas.microsoft.com/office/drawing/2014/main" id="{E5157453-E1E8-8208-2098-F63AE1BF7230}"/>
            </a:ext>
          </a:extLst>
        </xdr:cNvPr>
        <xdr:cNvPicPr>
          <a:picLocks noChangeAspect="1"/>
        </xdr:cNvPicPr>
      </xdr:nvPicPr>
      <xdr:blipFill>
        <a:blip xmlns:r="http://schemas.openxmlformats.org/officeDocument/2006/relationships" r:embed="rId6"/>
        <a:stretch>
          <a:fillRect/>
        </a:stretch>
      </xdr:blipFill>
      <xdr:spPr>
        <a:xfrm>
          <a:off x="4676775" y="4810125"/>
          <a:ext cx="3648075" cy="1172885"/>
        </a:xfrm>
        <a:prstGeom prst="rect">
          <a:avLst/>
        </a:prstGeom>
      </xdr:spPr>
    </xdr:pic>
    <xdr:clientData/>
  </xdr:twoCellAnchor>
  <xdr:twoCellAnchor editAs="oneCell">
    <xdr:from>
      <xdr:col>4</xdr:col>
      <xdr:colOff>360695</xdr:colOff>
      <xdr:row>55</xdr:row>
      <xdr:rowOff>19050</xdr:rowOff>
    </xdr:from>
    <xdr:to>
      <xdr:col>8</xdr:col>
      <xdr:colOff>1098111</xdr:colOff>
      <xdr:row>79</xdr:row>
      <xdr:rowOff>152400</xdr:rowOff>
    </xdr:to>
    <xdr:pic>
      <xdr:nvPicPr>
        <xdr:cNvPr id="17" name="Picture 16">
          <a:extLst>
            <a:ext uri="{FF2B5EF4-FFF2-40B4-BE49-F238E27FC236}">
              <a16:creationId xmlns:a16="http://schemas.microsoft.com/office/drawing/2014/main" id="{2F55EC28-EE85-E56C-18FD-82B15A63DE13}"/>
            </a:ext>
          </a:extLst>
        </xdr:cNvPr>
        <xdr:cNvPicPr>
          <a:picLocks noChangeAspect="1"/>
        </xdr:cNvPicPr>
      </xdr:nvPicPr>
      <xdr:blipFill>
        <a:blip xmlns:r="http://schemas.openxmlformats.org/officeDocument/2006/relationships" r:embed="rId7"/>
        <a:stretch>
          <a:fillRect/>
        </a:stretch>
      </xdr:blipFill>
      <xdr:spPr>
        <a:xfrm>
          <a:off x="3761120" y="7877175"/>
          <a:ext cx="6233341" cy="4019550"/>
        </a:xfrm>
        <a:prstGeom prst="rect">
          <a:avLst/>
        </a:prstGeom>
      </xdr:spPr>
    </xdr:pic>
    <xdr:clientData/>
  </xdr:twoCellAnchor>
  <xdr:twoCellAnchor editAs="oneCell">
    <xdr:from>
      <xdr:col>1</xdr:col>
      <xdr:colOff>9526</xdr:colOff>
      <xdr:row>46</xdr:row>
      <xdr:rowOff>57149</xdr:rowOff>
    </xdr:from>
    <xdr:to>
      <xdr:col>5</xdr:col>
      <xdr:colOff>718928</xdr:colOff>
      <xdr:row>51</xdr:row>
      <xdr:rowOff>133350</xdr:rowOff>
    </xdr:to>
    <xdr:pic>
      <xdr:nvPicPr>
        <xdr:cNvPr id="18" name="Picture 17">
          <a:extLst>
            <a:ext uri="{FF2B5EF4-FFF2-40B4-BE49-F238E27FC236}">
              <a16:creationId xmlns:a16="http://schemas.microsoft.com/office/drawing/2014/main" id="{A3F07EAA-4FF5-8D1C-E95D-07A60B449659}"/>
            </a:ext>
          </a:extLst>
        </xdr:cNvPr>
        <xdr:cNvPicPr>
          <a:picLocks noChangeAspect="1"/>
        </xdr:cNvPicPr>
      </xdr:nvPicPr>
      <xdr:blipFill>
        <a:blip xmlns:r="http://schemas.openxmlformats.org/officeDocument/2006/relationships" r:embed="rId8"/>
        <a:stretch>
          <a:fillRect/>
        </a:stretch>
      </xdr:blipFill>
      <xdr:spPr>
        <a:xfrm>
          <a:off x="95251" y="7419974"/>
          <a:ext cx="5376652" cy="695326"/>
        </a:xfrm>
        <a:prstGeom prst="rect">
          <a:avLst/>
        </a:prstGeom>
      </xdr:spPr>
    </xdr:pic>
    <xdr:clientData/>
  </xdr:twoCellAnchor>
  <xdr:twoCellAnchor editAs="oneCell">
    <xdr:from>
      <xdr:col>1</xdr:col>
      <xdr:colOff>19051</xdr:colOff>
      <xdr:row>77</xdr:row>
      <xdr:rowOff>38101</xdr:rowOff>
    </xdr:from>
    <xdr:to>
      <xdr:col>4</xdr:col>
      <xdr:colOff>87975</xdr:colOff>
      <xdr:row>81</xdr:row>
      <xdr:rowOff>114301</xdr:rowOff>
    </xdr:to>
    <xdr:pic>
      <xdr:nvPicPr>
        <xdr:cNvPr id="20" name="Picture 19">
          <a:extLst>
            <a:ext uri="{FF2B5EF4-FFF2-40B4-BE49-F238E27FC236}">
              <a16:creationId xmlns:a16="http://schemas.microsoft.com/office/drawing/2014/main" id="{0ED6B9FF-E4E1-ECE1-A47E-72E1A40318F5}"/>
            </a:ext>
          </a:extLst>
        </xdr:cNvPr>
        <xdr:cNvPicPr>
          <a:picLocks noChangeAspect="1"/>
        </xdr:cNvPicPr>
      </xdr:nvPicPr>
      <xdr:blipFill>
        <a:blip xmlns:r="http://schemas.openxmlformats.org/officeDocument/2006/relationships" r:embed="rId9"/>
        <a:stretch>
          <a:fillRect/>
        </a:stretch>
      </xdr:blipFill>
      <xdr:spPr>
        <a:xfrm>
          <a:off x="104776" y="11458576"/>
          <a:ext cx="3383624" cy="7239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79"/>
  <sheetViews>
    <sheetView showGridLines="0" tabSelected="1" view="pageBreakPreview" zoomScaleNormal="100" zoomScaleSheetLayoutView="100" workbookViewId="0">
      <selection activeCell="K14" sqref="K14"/>
    </sheetView>
  </sheetViews>
  <sheetFormatPr defaultColWidth="9.140625" defaultRowHeight="12.75"/>
  <cols>
    <col min="1" max="1" width="1.28515625" style="1" customWidth="1"/>
    <col min="2" max="2" width="16.7109375" style="1" customWidth="1"/>
    <col min="3" max="3" width="12.7109375" style="1" customWidth="1"/>
    <col min="4" max="4" width="20.28515625" style="1" customWidth="1"/>
    <col min="5" max="7" width="20.7109375" style="1" customWidth="1"/>
    <col min="8" max="8" width="17" style="1" customWidth="1"/>
    <col min="9" max="9" width="10.7109375" style="1" customWidth="1"/>
    <col min="10" max="10" width="9.140625" style="1"/>
    <col min="11" max="11" width="9.140625" style="1" customWidth="1"/>
    <col min="12" max="16384" width="9.140625" style="1"/>
  </cols>
  <sheetData>
    <row r="1" spans="1:12">
      <c r="D1" s="2"/>
      <c r="E1" s="2"/>
      <c r="F1" s="2"/>
      <c r="G1" s="2"/>
    </row>
    <row r="2" spans="1:12" ht="26.25" customHeight="1">
      <c r="D2" s="2"/>
      <c r="E2" s="2"/>
      <c r="F2" s="2"/>
      <c r="G2" s="2"/>
      <c r="H2" s="3" t="s">
        <v>2</v>
      </c>
    </row>
    <row r="3" spans="1:12" ht="19.5" thickBot="1">
      <c r="A3" s="7"/>
      <c r="B3" s="7"/>
      <c r="C3" s="7"/>
      <c r="D3" s="7"/>
      <c r="E3" s="7"/>
      <c r="F3" s="7"/>
      <c r="G3" s="7"/>
      <c r="H3" s="8" t="s">
        <v>97</v>
      </c>
    </row>
    <row r="5" spans="1:12" ht="18.75" customHeight="1">
      <c r="B5" s="5" t="s">
        <v>8</v>
      </c>
      <c r="C5" s="29"/>
      <c r="D5" s="29"/>
      <c r="F5" s="5" t="s">
        <v>12</v>
      </c>
      <c r="G5" s="29"/>
      <c r="H5" s="29"/>
      <c r="I5" s="4"/>
      <c r="L5"/>
    </row>
    <row r="6" spans="1:12" ht="18.75" customHeight="1">
      <c r="B6" s="6" t="s">
        <v>9</v>
      </c>
      <c r="C6" s="30"/>
      <c r="D6" s="30"/>
      <c r="F6" s="6" t="s">
        <v>3</v>
      </c>
      <c r="G6" s="29"/>
      <c r="H6" s="29"/>
      <c r="I6" s="4"/>
    </row>
    <row r="7" spans="1:12" ht="18.75" customHeight="1">
      <c r="B7" s="6" t="s">
        <v>10</v>
      </c>
      <c r="C7" s="30"/>
      <c r="D7" s="30"/>
      <c r="F7" s="6" t="s">
        <v>4</v>
      </c>
      <c r="G7" s="29"/>
      <c r="H7" s="30"/>
      <c r="I7" s="4"/>
      <c r="L7"/>
    </row>
    <row r="8" spans="1:12" ht="18.75" customHeight="1">
      <c r="B8" s="6" t="s">
        <v>11</v>
      </c>
      <c r="C8" s="30"/>
      <c r="D8" s="30"/>
      <c r="F8" s="6" t="s">
        <v>5</v>
      </c>
      <c r="G8" s="29"/>
      <c r="H8" s="30"/>
      <c r="I8" s="4"/>
    </row>
    <row r="9" spans="1:12" ht="5.25" customHeight="1">
      <c r="I9" s="4"/>
    </row>
    <row r="10" spans="1:12">
      <c r="I10" s="4"/>
    </row>
    <row r="11" spans="1:12">
      <c r="B11" s="10" t="s">
        <v>0</v>
      </c>
      <c r="C11" s="11"/>
      <c r="D11" s="11"/>
      <c r="E11" s="11"/>
      <c r="F11" s="11"/>
      <c r="G11" s="11"/>
      <c r="H11" s="11"/>
      <c r="I11" s="28"/>
    </row>
    <row r="12" spans="1:12">
      <c r="B12" s="9"/>
      <c r="I12" s="4"/>
    </row>
    <row r="13" spans="1:12" ht="14.25">
      <c r="B13" s="9"/>
      <c r="K13" s="33"/>
    </row>
    <row r="14" spans="1:12" ht="14.25">
      <c r="B14" s="9"/>
      <c r="K14" s="33"/>
    </row>
    <row r="15" spans="1:12">
      <c r="B15" s="9"/>
    </row>
    <row r="16" spans="1:12">
      <c r="B16" s="9"/>
    </row>
    <row r="17" spans="2:11">
      <c r="B17" s="9"/>
    </row>
    <row r="18" spans="2:11">
      <c r="B18" s="9"/>
    </row>
    <row r="19" spans="2:11">
      <c r="B19" s="9"/>
    </row>
    <row r="20" spans="2:11" ht="17.25" customHeight="1">
      <c r="B20" s="9"/>
    </row>
    <row r="21" spans="2:11" ht="11.45" customHeight="1"/>
    <row r="22" spans="2:11">
      <c r="K22" s="4"/>
    </row>
    <row r="23" spans="2:11" ht="15.75" customHeight="1">
      <c r="B23" s="2" t="s">
        <v>6</v>
      </c>
      <c r="K23" s="4"/>
    </row>
    <row r="24" spans="2:11">
      <c r="K24" s="4"/>
    </row>
    <row r="25" spans="2:11">
      <c r="K25" s="4"/>
    </row>
    <row r="26" spans="2:11">
      <c r="B26" s="2" t="s">
        <v>7</v>
      </c>
      <c r="K26" s="4"/>
    </row>
    <row r="27" spans="2:11">
      <c r="B27" s="9"/>
      <c r="K27" s="4"/>
    </row>
    <row r="28" spans="2:11" ht="16.5" customHeight="1">
      <c r="K28" s="4"/>
    </row>
    <row r="29" spans="2:11" ht="12.75" customHeight="1">
      <c r="B29" s="13"/>
      <c r="C29" s="14"/>
      <c r="D29" s="156" t="s">
        <v>1</v>
      </c>
      <c r="E29" s="157"/>
      <c r="F29" s="157"/>
      <c r="G29" s="158"/>
      <c r="K29" s="4"/>
    </row>
    <row r="30" spans="2:11" ht="12.75" customHeight="1">
      <c r="B30" s="15"/>
      <c r="C30" s="16"/>
      <c r="D30" s="32" t="s">
        <v>147</v>
      </c>
      <c r="E30" s="32" t="s">
        <v>158</v>
      </c>
      <c r="F30" s="32" t="s">
        <v>169</v>
      </c>
      <c r="G30" s="32" t="s">
        <v>167</v>
      </c>
      <c r="K30" s="4"/>
    </row>
    <row r="31" spans="2:11" ht="13.5" customHeight="1">
      <c r="B31" s="25" t="s">
        <v>115</v>
      </c>
      <c r="C31" s="26"/>
      <c r="D31" s="27" t="str">
        <f>IFERROR(VLOOKUP(D30,Data!$B$3:$AB$26,26,FALSE),"")</f>
        <v>Hot water coil with pump</v>
      </c>
      <c r="E31" s="27" t="str">
        <f>IFERROR(VLOOKUP(E30,Data!$B$3:$AB$26,26,FALSE),"")</f>
        <v>Hot water coil</v>
      </c>
      <c r="F31" s="27" t="str">
        <f>IFERROR(VLOOKUP(F30,Data!$B$3:$AB$26,26,FALSE),"")</f>
        <v>No hot water coil</v>
      </c>
      <c r="G31" s="104" t="str">
        <f>IFERROR(VLOOKUP(G30,Data!$B$3:$AB$26,26,FALSE),"")</f>
        <v>No hot water coil</v>
      </c>
      <c r="K31" s="4"/>
    </row>
    <row r="32" spans="2:11" ht="13.5" customHeight="1">
      <c r="B32" s="25" t="s">
        <v>124</v>
      </c>
      <c r="C32" s="26"/>
      <c r="D32" s="35" t="str">
        <f>IFERROR(VLOOKUP(D30,Data!$B$3:$AB$26,27,FALSE),"")</f>
        <v>3 row hot water coil</v>
      </c>
      <c r="E32" s="35" t="str">
        <f>IFERROR(VLOOKUP(E30,Data!$B$3:$AB$26,27,FALSE),"")</f>
        <v>4 row hot water coil</v>
      </c>
      <c r="F32" s="35" t="str">
        <f>IFERROR(VLOOKUP(F30,Data!$B$3:$AB$26,27,FALSE),"")</f>
        <v>No heat</v>
      </c>
      <c r="G32" s="105" t="str">
        <f>IFERROR(VLOOKUP(G30,Data!$B$3:$AB$26,27,FALSE),"")</f>
        <v>No heat</v>
      </c>
      <c r="K32" s="4"/>
    </row>
    <row r="33" spans="2:11" ht="12.75" customHeight="1">
      <c r="B33" s="159" t="s">
        <v>80</v>
      </c>
      <c r="C33" s="21" t="s">
        <v>79</v>
      </c>
      <c r="D33" s="31" t="str">
        <f>IFERROR(VLOOKUP(D30,Data!$B$3:$AB$26,3,FALSE),"")</f>
        <v>3-speed PSC motor</v>
      </c>
      <c r="E33" s="31" t="str">
        <f>IFERROR(VLOOKUP(E30,Data!$B$3:$AB$26,3,FALSE),"")</f>
        <v>3-speed PSC motor</v>
      </c>
      <c r="F33" s="31" t="str">
        <f>IFERROR(VLOOKUP(F30,Data!$B$3:$AB$26,3,FALSE),"")</f>
        <v>5-speed ECM motor</v>
      </c>
      <c r="G33" s="106" t="str">
        <f>IFERROR(VLOOKUP(G30,Data!$B$3:$AB$26,3,FALSE),"")</f>
        <v>5-speed ECM motor</v>
      </c>
      <c r="K33" s="4"/>
    </row>
    <row r="34" spans="2:11" ht="12.75" customHeight="1">
      <c r="B34" s="160"/>
      <c r="C34" s="91" t="s">
        <v>16</v>
      </c>
      <c r="D34" s="92" t="str">
        <f>IFERROR(VLOOKUP(D30,Data!$B$3:$AB$26,14,FALSE),"")</f>
        <v>1/3</v>
      </c>
      <c r="E34" s="92" t="str">
        <f>IFERROR(VLOOKUP(E30,Data!$B$3:$AB$26,14,FALSE),"")</f>
        <v>1/2</v>
      </c>
      <c r="F34" s="92" t="str">
        <f>IFERROR(VLOOKUP(F30,Data!$B$3:$AB$26,14,FALSE),"")</f>
        <v>3/4</v>
      </c>
      <c r="G34" s="107" t="str">
        <f>IFERROR(VLOOKUP(G30,Data!$B$3:$AB$26,14,FALSE),"")</f>
        <v>1/3</v>
      </c>
      <c r="K34" s="4"/>
    </row>
    <row r="35" spans="2:11">
      <c r="B35" s="161"/>
      <c r="C35" s="22" t="s">
        <v>96</v>
      </c>
      <c r="D35" s="24">
        <f>IFERROR(VLOOKUP(D30,Data!$B$3:$AB$26,15,FALSE),"")</f>
        <v>5.3</v>
      </c>
      <c r="E35" s="24">
        <f>IFERROR(VLOOKUP(E30,Data!$B$3:$AB$26,15,FALSE),"")</f>
        <v>7.1</v>
      </c>
      <c r="F35" s="24">
        <f>IFERROR(VLOOKUP(F30,Data!$B$3:$AB$26,15,FALSE),"")</f>
        <v>6</v>
      </c>
      <c r="G35" s="108">
        <f>IFERROR(VLOOKUP(G30,Data!$B$3:$AB$26,15,FALSE),"")</f>
        <v>2.8</v>
      </c>
      <c r="K35" s="4"/>
    </row>
    <row r="36" spans="2:11">
      <c r="B36" s="18" t="s">
        <v>18</v>
      </c>
      <c r="C36" s="23"/>
      <c r="D36" s="24">
        <f>IFERROR(VLOOKUP(D30,Data!$B$3:$AB$26,16,FALSE),"")</f>
        <v>800</v>
      </c>
      <c r="E36" s="24">
        <f>IFERROR(VLOOKUP(E30,Data!$B$3:$AB$26,16,FALSE),"")</f>
        <v>1200</v>
      </c>
      <c r="F36" s="24">
        <f>IFERROR(VLOOKUP(F30,Data!$B$3:$AB$26,16,FALSE),"")</f>
        <v>1600</v>
      </c>
      <c r="G36" s="108">
        <f>IFERROR(VLOOKUP(G30,Data!$B$3:$AB$26,16,FALSE),"")</f>
        <v>800</v>
      </c>
      <c r="K36" s="4"/>
    </row>
    <row r="37" spans="2:11">
      <c r="B37" s="17" t="s">
        <v>21</v>
      </c>
      <c r="C37" s="20"/>
      <c r="D37" s="12">
        <f>IFERROR(VLOOKUP(D30,Data!$B$3:$AB$26,17,FALSE),"")</f>
        <v>66</v>
      </c>
      <c r="E37" s="12">
        <f>IFERROR(VLOOKUP(E30,Data!$B$3:$AB$26,17,FALSE),"")</f>
        <v>66</v>
      </c>
      <c r="F37" s="12">
        <f>IFERROR(VLOOKUP(F30,Data!$B$3:$AB$26,17,FALSE),"")</f>
        <v>74</v>
      </c>
      <c r="G37" s="105">
        <f>IFERROR(VLOOKUP(G30,Data!$B$3:$AB$26,17,FALSE),"")</f>
        <v>69</v>
      </c>
    </row>
    <row r="38" spans="2:11" ht="13.5" customHeight="1">
      <c r="B38" s="18" t="s">
        <v>13</v>
      </c>
      <c r="C38" s="84"/>
      <c r="D38" s="85" t="str">
        <f>IFERROR(VLOOKUP(D30,Data!$B$3:$AB$26,18,FALSE),"")</f>
        <v>120 V, 60 Hz, 1 Ph</v>
      </c>
      <c r="E38" s="85" t="str">
        <f>IFERROR(VLOOKUP(E30,Data!$B$3:$AB$26,18,FALSE),"")</f>
        <v>120 V, 60 Hz, 1 Ph</v>
      </c>
      <c r="F38" s="85" t="str">
        <f>IFERROR(VLOOKUP(F30,Data!$B$3:$AB$26,18,FALSE),"")</f>
        <v>208/240 V, 60 Hz, 1 Ph</v>
      </c>
      <c r="G38" s="109" t="str">
        <f>IFERROR(VLOOKUP(G30,Data!$B$3:$AB$26,18,FALSE),"")</f>
        <v>208/240 V, 60 Hz, 1 Ph</v>
      </c>
    </row>
    <row r="39" spans="2:11" ht="13.5" customHeight="1">
      <c r="B39" s="18" t="s">
        <v>14</v>
      </c>
      <c r="C39" s="23"/>
      <c r="D39" s="85" t="str">
        <f>IFERROR(VLOOKUP(D30,Data!$B$3:$AB$26,19,FALSE),"")</f>
        <v>10 kW</v>
      </c>
      <c r="E39" s="85" t="str">
        <f>IFERROR(VLOOKUP(E30,Data!$B$3:$AB$26,19,FALSE),"")</f>
        <v>15 kW</v>
      </c>
      <c r="F39" s="85" t="str">
        <f>IFERROR(VLOOKUP(F30,Data!$B$3:$AB$26,19,FALSE),"")</f>
        <v>20 kW</v>
      </c>
      <c r="G39" s="109" t="str">
        <f>IFERROR(VLOOKUP(G30,Data!$B$3:$AB$26,19,FALSE),"")</f>
        <v>10 kW</v>
      </c>
    </row>
    <row r="40" spans="2:11" ht="13.5" customHeight="1">
      <c r="B40" s="86" t="s">
        <v>15</v>
      </c>
      <c r="C40" s="87"/>
      <c r="D40" s="88" t="str">
        <f>IFERROR(VLOOKUP(D30,Data!$B$3:$AB$26,20,FALSE),"")</f>
        <v>40 VA, Class 2</v>
      </c>
      <c r="E40" s="88" t="str">
        <f>IFERROR(VLOOKUP(E30,Data!$B$3:$AB$26,20,FALSE),"")</f>
        <v>40 VA, Class 2</v>
      </c>
      <c r="F40" s="88" t="str">
        <f>IFERROR(VLOOKUP(F30,Data!$B$3:$AB$26,20,FALSE),"")</f>
        <v>40 VA, Class 2</v>
      </c>
      <c r="G40" s="110" t="str">
        <f>IFERROR(VLOOKUP(G30,Data!$B$3:$AB$26,20,FALSE),"")</f>
        <v>40 VA, Class 2</v>
      </c>
    </row>
    <row r="41" spans="2:11" ht="13.5" customHeight="1">
      <c r="B41" s="18" t="s">
        <v>177</v>
      </c>
      <c r="C41" s="23"/>
      <c r="D41" s="89" t="str">
        <f>IFERROR(VLOOKUP(D30,Data!$B$3:$AB$26,24,FALSE),"")</f>
        <v>7/8"</v>
      </c>
      <c r="E41" s="89" t="str">
        <f>IFERROR(VLOOKUP(E30,Data!$B$3:$AB$26,24,FALSE),"")</f>
        <v>7/8"</v>
      </c>
      <c r="F41" s="89" t="str">
        <f>IFERROR(VLOOKUP(F30,Data!$B$3:$AB$26,24,FALSE),"")</f>
        <v>7/8"</v>
      </c>
      <c r="G41" s="111" t="str">
        <f>IFERROR(VLOOKUP(G30,Data!$B$3:$AB$26,24,FALSE),"")</f>
        <v>7/8"</v>
      </c>
    </row>
    <row r="42" spans="2:11" ht="13.5" customHeight="1">
      <c r="B42" s="18" t="s">
        <v>178</v>
      </c>
      <c r="C42" s="23"/>
      <c r="D42" s="89">
        <f>IFERROR(VLOOKUP(D30,Data!$B$3:$AB$26,25,FALSE),"")</f>
        <v>0.52</v>
      </c>
      <c r="E42" s="89">
        <f>IFERROR(VLOOKUP(E30,Data!$B$3:$AB$26,25,FALSE),"")</f>
        <v>0.52</v>
      </c>
      <c r="F42" s="89">
        <f>IFERROR(VLOOKUP(F30,Data!$B$3:$AB$26,25,FALSE),"")</f>
        <v>0.52</v>
      </c>
      <c r="G42" s="111">
        <f>IFERROR(VLOOKUP(G30,Data!$B$3:$AB$26,25,FALSE),"")</f>
        <v>0.52</v>
      </c>
    </row>
    <row r="43" spans="2:11">
      <c r="B43" s="2"/>
    </row>
    <row r="44" spans="2:11">
      <c r="E44" s="118" t="s">
        <v>128</v>
      </c>
    </row>
    <row r="45" spans="2:11" ht="9.9499999999999993" customHeight="1"/>
    <row r="46" spans="2:11" ht="9.9499999999999993" customHeight="1">
      <c r="B46" s="9"/>
    </row>
    <row r="47" spans="2:11" ht="9.9499999999999993" customHeight="1">
      <c r="B47" s="9"/>
    </row>
    <row r="48" spans="2:11">
      <c r="K48" s="4"/>
    </row>
    <row r="49" spans="4:11">
      <c r="K49" s="4"/>
    </row>
    <row r="50" spans="4:11">
      <c r="D50" s="118"/>
      <c r="F50" s="162"/>
      <c r="G50" s="162"/>
      <c r="K50" s="4"/>
    </row>
    <row r="51" spans="4:11">
      <c r="K51" s="4"/>
    </row>
    <row r="52" spans="4:11">
      <c r="K52" s="4"/>
    </row>
    <row r="53" spans="4:11">
      <c r="K53" s="4"/>
    </row>
    <row r="54" spans="4:11">
      <c r="K54" s="4"/>
    </row>
    <row r="55" spans="4:11">
      <c r="K55" s="4"/>
    </row>
    <row r="56" spans="4:11">
      <c r="K56" s="4"/>
    </row>
    <row r="57" spans="4:11">
      <c r="K57" s="4"/>
    </row>
    <row r="58" spans="4:11">
      <c r="K58" s="4"/>
    </row>
    <row r="59" spans="4:11">
      <c r="K59" s="4"/>
    </row>
    <row r="60" spans="4:11">
      <c r="K60" s="4"/>
    </row>
    <row r="61" spans="4:11">
      <c r="K61" s="4"/>
    </row>
    <row r="62" spans="4:11">
      <c r="K62" s="4"/>
    </row>
    <row r="63" spans="4:11">
      <c r="K63" s="4"/>
    </row>
    <row r="64" spans="4:11">
      <c r="K64" s="4"/>
    </row>
    <row r="65" spans="1:11">
      <c r="K65" s="4"/>
    </row>
    <row r="66" spans="1:11">
      <c r="K66" s="4"/>
    </row>
    <row r="67" spans="1:11" s="4" customFormat="1" ht="3.75" customHeight="1"/>
    <row r="68" spans="1:11">
      <c r="A68" s="19"/>
      <c r="B68" s="19"/>
      <c r="C68" s="19"/>
      <c r="D68" s="19"/>
      <c r="E68" s="19"/>
      <c r="F68" s="19"/>
      <c r="G68" s="19"/>
      <c r="H68" s="19"/>
      <c r="I68" s="4"/>
      <c r="K68" s="4"/>
    </row>
    <row r="69" spans="1:11">
      <c r="A69" s="4"/>
      <c r="B69" s="4"/>
      <c r="C69" s="4"/>
      <c r="D69" s="4"/>
      <c r="E69" s="4"/>
      <c r="F69" s="4"/>
      <c r="G69" s="4"/>
      <c r="H69" s="4"/>
      <c r="I69" s="4"/>
      <c r="K69" s="4"/>
    </row>
    <row r="70" spans="1:11">
      <c r="K70" s="4"/>
    </row>
    <row r="71" spans="1:11">
      <c r="K71" s="4"/>
    </row>
    <row r="72" spans="1:11">
      <c r="K72" s="4"/>
    </row>
    <row r="73" spans="1:11">
      <c r="K73" s="4"/>
    </row>
    <row r="74" spans="1:11">
      <c r="K74" s="4"/>
    </row>
    <row r="75" spans="1:11">
      <c r="K75" s="4"/>
    </row>
    <row r="76" spans="1:11">
      <c r="K76" s="4"/>
    </row>
    <row r="77" spans="1:11">
      <c r="K77" s="4"/>
    </row>
    <row r="78" spans="1:11">
      <c r="K78" s="4"/>
    </row>
    <row r="79" spans="1:11">
      <c r="K79" s="4"/>
    </row>
  </sheetData>
  <sheetProtection algorithmName="SHA-512" hashValue="8UVjOlTof+aMK934oFYi+XfOMz+78b19gT7R8T2513fIuxPCXiIDJcx2zk3ktBZomRYR3Kbi60NOkj7hSMX5KA==" saltValue="AG+VGTV9cLFIJajn1AJs9Q==" spinCount="100000" sheet="1" objects="1" scenarios="1"/>
  <protectedRanges>
    <protectedRange sqref="D30:G30" name="RngModels"/>
  </protectedRanges>
  <mergeCells count="3">
    <mergeCell ref="D29:G29"/>
    <mergeCell ref="B33:B35"/>
    <mergeCell ref="F50:G50"/>
  </mergeCells>
  <printOptions horizontalCentered="1"/>
  <pageMargins left="0.2" right="0.2" top="0.25" bottom="0.25" header="0.3" footer="0.3"/>
  <pageSetup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FC05A-2F26-4F1A-B61A-6C59613AE73D}">
  <sheetPr>
    <pageSetUpPr fitToPage="1"/>
  </sheetPr>
  <dimension ref="A1:L82"/>
  <sheetViews>
    <sheetView showGridLines="0" view="pageBreakPreview" zoomScaleNormal="100" zoomScaleSheetLayoutView="100" workbookViewId="0">
      <selection activeCell="M26" sqref="M26"/>
    </sheetView>
  </sheetViews>
  <sheetFormatPr defaultColWidth="9.140625" defaultRowHeight="12.75"/>
  <cols>
    <col min="1" max="1" width="1.28515625" style="1" customWidth="1"/>
    <col min="2" max="2" width="16.7109375" style="1" customWidth="1"/>
    <col min="3" max="3" width="12.7109375" style="1" customWidth="1"/>
    <col min="4" max="5" width="20.28515625" style="1" customWidth="1"/>
    <col min="6" max="8" width="20.7109375" style="1" customWidth="1"/>
    <col min="9" max="9" width="17" style="1" customWidth="1"/>
    <col min="10" max="10" width="10.7109375" style="1" customWidth="1"/>
    <col min="11" max="11" width="9.140625" style="1"/>
    <col min="12" max="12" width="9.140625" style="1" customWidth="1"/>
    <col min="13" max="16384" width="9.140625" style="1"/>
  </cols>
  <sheetData>
    <row r="1" spans="1:12">
      <c r="D1" s="2"/>
      <c r="E1" s="2"/>
      <c r="F1" s="2"/>
      <c r="G1" s="2"/>
      <c r="H1" s="2"/>
    </row>
    <row r="2" spans="1:12" ht="26.25" customHeight="1">
      <c r="D2" s="2"/>
      <c r="E2" s="2"/>
      <c r="F2" s="2"/>
      <c r="G2" s="2"/>
      <c r="H2" s="2"/>
      <c r="I2" s="3" t="s">
        <v>2</v>
      </c>
    </row>
    <row r="3" spans="1:12" ht="19.5" thickBot="1">
      <c r="A3" s="7"/>
      <c r="B3" s="7"/>
      <c r="C3" s="7"/>
      <c r="D3" s="7"/>
      <c r="E3" s="7"/>
      <c r="F3" s="7"/>
      <c r="G3" s="7"/>
      <c r="H3" s="7"/>
      <c r="I3" s="8" t="s">
        <v>97</v>
      </c>
    </row>
    <row r="5" spans="1:12" s="103" customFormat="1" ht="18.75" customHeight="1">
      <c r="B5" s="142"/>
      <c r="C5" s="143"/>
      <c r="D5" s="143"/>
      <c r="E5" s="143"/>
      <c r="G5" s="142"/>
      <c r="H5" s="143"/>
      <c r="I5" s="143"/>
    </row>
    <row r="6" spans="1:12" s="103" customFormat="1" ht="18.75" customHeight="1">
      <c r="B6" s="142"/>
      <c r="C6" s="143"/>
      <c r="D6" s="143"/>
      <c r="E6" s="143"/>
      <c r="G6" s="142"/>
      <c r="H6" s="143"/>
      <c r="I6" s="143"/>
    </row>
    <row r="7" spans="1:12" s="103" customFormat="1" ht="18.75" customHeight="1">
      <c r="B7" s="142"/>
      <c r="C7" s="143"/>
      <c r="D7" s="143"/>
      <c r="E7" s="143"/>
      <c r="G7" s="142"/>
      <c r="H7" s="143"/>
      <c r="I7" s="143"/>
    </row>
    <row r="8" spans="1:12" s="103" customFormat="1" ht="18.75" customHeight="1">
      <c r="B8" s="142"/>
      <c r="C8" s="143"/>
      <c r="D8" s="143"/>
      <c r="E8" s="143"/>
      <c r="G8" s="142"/>
      <c r="H8" s="143"/>
      <c r="I8" s="143"/>
    </row>
    <row r="9" spans="1:12" s="103" customFormat="1" ht="5.25" customHeight="1"/>
    <row r="10" spans="1:12" s="103" customFormat="1"/>
    <row r="11" spans="1:12" s="103" customFormat="1">
      <c r="B11" s="144"/>
      <c r="C11" s="141"/>
      <c r="D11" s="141"/>
      <c r="E11" s="141"/>
      <c r="F11" s="141"/>
      <c r="G11" s="141"/>
      <c r="H11" s="141"/>
      <c r="I11" s="141"/>
      <c r="J11" s="141"/>
    </row>
    <row r="12" spans="1:12" s="103" customFormat="1">
      <c r="B12" s="145"/>
    </row>
    <row r="13" spans="1:12" s="103" customFormat="1" ht="14.25">
      <c r="B13" s="145"/>
      <c r="L13" s="146"/>
    </row>
    <row r="14" spans="1:12" s="103" customFormat="1" ht="14.25">
      <c r="B14" s="145"/>
      <c r="L14" s="146"/>
    </row>
    <row r="15" spans="1:12" s="103" customFormat="1">
      <c r="B15" s="145"/>
    </row>
    <row r="16" spans="1:12" s="103" customFormat="1">
      <c r="B16" s="145"/>
    </row>
    <row r="17" spans="1:9" s="103" customFormat="1">
      <c r="B17" s="145"/>
    </row>
    <row r="18" spans="1:9" s="103" customFormat="1">
      <c r="B18" s="145"/>
    </row>
    <row r="19" spans="1:9" s="103" customFormat="1">
      <c r="B19" s="145"/>
    </row>
    <row r="20" spans="1:9" s="103" customFormat="1" ht="17.25" customHeight="1">
      <c r="B20" s="145"/>
    </row>
    <row r="21" spans="1:9" s="103" customFormat="1" ht="17.25" customHeight="1">
      <c r="B21" s="145"/>
    </row>
    <row r="22" spans="1:9" s="103" customFormat="1" ht="17.25" customHeight="1">
      <c r="B22" s="145"/>
    </row>
    <row r="23" spans="1:9" s="103" customFormat="1" ht="17.25" customHeight="1">
      <c r="B23" s="145"/>
    </row>
    <row r="24" spans="1:9" s="103" customFormat="1" ht="17.25" customHeight="1">
      <c r="B24" s="145"/>
    </row>
    <row r="25" spans="1:9" s="103" customFormat="1" ht="11.45" customHeight="1">
      <c r="B25" s="147"/>
    </row>
    <row r="26" spans="1:9" s="103" customFormat="1" ht="14.25">
      <c r="B26" s="146"/>
    </row>
    <row r="27" spans="1:9" s="103" customFormat="1" ht="15.75" customHeight="1">
      <c r="B27" s="146"/>
    </row>
    <row r="28" spans="1:9" s="103" customFormat="1" ht="13.5" thickBot="1">
      <c r="A28" s="153"/>
      <c r="B28" s="154"/>
      <c r="C28" s="153"/>
      <c r="D28" s="153"/>
      <c r="E28" s="153"/>
      <c r="F28" s="153"/>
      <c r="G28" s="153"/>
      <c r="H28" s="153"/>
      <c r="I28" s="153"/>
    </row>
    <row r="29" spans="1:9" s="103" customFormat="1" ht="12.75" customHeight="1">
      <c r="B29" s="164" t="s">
        <v>130</v>
      </c>
      <c r="C29" s="164"/>
      <c r="D29" s="164"/>
      <c r="E29" s="164"/>
      <c r="F29" s="164"/>
      <c r="G29" s="164"/>
      <c r="H29" s="164"/>
      <c r="I29" s="164"/>
    </row>
    <row r="30" spans="1:9" s="103" customFormat="1" ht="13.5" customHeight="1">
      <c r="B30" s="148"/>
      <c r="C30" s="148"/>
      <c r="D30" s="149"/>
      <c r="E30" s="149"/>
      <c r="F30" s="149"/>
      <c r="G30" s="149"/>
      <c r="H30" s="149"/>
    </row>
    <row r="31" spans="1:9" s="103" customFormat="1" ht="13.5" customHeight="1">
      <c r="B31" s="148"/>
      <c r="C31" s="148"/>
      <c r="D31" s="149"/>
      <c r="E31" s="149"/>
      <c r="F31" s="149"/>
      <c r="G31" s="149"/>
      <c r="H31" s="149"/>
    </row>
    <row r="32" spans="1:9" s="103" customFormat="1" ht="12.75" customHeight="1">
      <c r="B32" s="163"/>
      <c r="C32" s="148"/>
      <c r="D32" s="150"/>
      <c r="E32" s="150"/>
      <c r="F32" s="150"/>
      <c r="G32" s="150"/>
      <c r="H32" s="150"/>
    </row>
    <row r="33" spans="2:8" s="103" customFormat="1" ht="12.75" customHeight="1">
      <c r="B33" s="163"/>
      <c r="C33" s="148"/>
      <c r="D33" s="150"/>
      <c r="E33" s="150"/>
      <c r="F33" s="150"/>
      <c r="G33" s="150"/>
      <c r="H33" s="150"/>
    </row>
    <row r="34" spans="2:8" s="103" customFormat="1">
      <c r="B34" s="163"/>
      <c r="C34" s="148"/>
      <c r="D34" s="149"/>
      <c r="E34" s="149"/>
      <c r="F34" s="149"/>
      <c r="G34" s="149"/>
      <c r="H34" s="149"/>
    </row>
    <row r="35" spans="2:8" s="103" customFormat="1">
      <c r="B35" s="148"/>
      <c r="C35" s="148"/>
      <c r="D35" s="149"/>
      <c r="E35" s="149"/>
      <c r="F35" s="149"/>
      <c r="G35" s="149"/>
      <c r="H35" s="149"/>
    </row>
    <row r="36" spans="2:8" s="103" customFormat="1">
      <c r="B36" s="148"/>
      <c r="C36" s="148"/>
      <c r="D36" s="149"/>
      <c r="E36" s="149"/>
      <c r="F36" s="149"/>
      <c r="G36" s="149"/>
      <c r="H36" s="149"/>
    </row>
    <row r="37" spans="2:8" s="103" customFormat="1" ht="13.5" customHeight="1">
      <c r="B37" s="148"/>
      <c r="C37" s="148"/>
      <c r="D37" s="149"/>
      <c r="E37" s="149"/>
      <c r="F37" s="149"/>
      <c r="G37" s="149"/>
      <c r="H37" s="149"/>
    </row>
    <row r="38" spans="2:8" s="103" customFormat="1" ht="13.5" customHeight="1">
      <c r="B38" s="148"/>
      <c r="C38" s="148"/>
      <c r="D38" s="149"/>
      <c r="E38" s="149"/>
      <c r="F38" s="149"/>
      <c r="G38" s="149"/>
      <c r="H38" s="149"/>
    </row>
    <row r="39" spans="2:8" s="103" customFormat="1" ht="13.5" customHeight="1">
      <c r="B39" s="148"/>
      <c r="C39" s="148"/>
      <c r="D39" s="149"/>
      <c r="E39" s="149"/>
      <c r="F39" s="149"/>
      <c r="G39" s="149"/>
      <c r="H39" s="149"/>
    </row>
    <row r="40" spans="2:8" s="103" customFormat="1" ht="13.5" customHeight="1">
      <c r="B40" s="148"/>
      <c r="C40" s="148"/>
      <c r="D40" s="151"/>
      <c r="E40" s="151"/>
      <c r="F40" s="151"/>
      <c r="G40" s="151"/>
      <c r="H40" s="151"/>
    </row>
    <row r="41" spans="2:8" s="103" customFormat="1" ht="13.5" customHeight="1">
      <c r="B41" s="148"/>
      <c r="C41" s="148"/>
      <c r="D41" s="151"/>
      <c r="E41" s="151"/>
      <c r="F41" s="151"/>
      <c r="G41" s="151"/>
      <c r="H41" s="151"/>
    </row>
    <row r="42" spans="2:8" s="103" customFormat="1">
      <c r="B42" s="147"/>
    </row>
    <row r="44" spans="2:8" ht="9.9499999999999993" customHeight="1"/>
    <row r="45" spans="2:8" ht="9.9499999999999993" customHeight="1"/>
    <row r="46" spans="2:8" ht="9.9499999999999993" customHeight="1"/>
    <row r="47" spans="2:8" ht="9.9499999999999993" customHeight="1"/>
    <row r="48" spans="2:8" ht="9.9499999999999993" customHeight="1"/>
    <row r="49" spans="1:12" ht="9.9499999999999993" customHeight="1"/>
    <row r="50" spans="1:12" ht="9.9499999999999993" customHeight="1">
      <c r="B50" s="9"/>
    </row>
    <row r="51" spans="1:12" ht="9.9499999999999993" customHeight="1">
      <c r="B51" s="9"/>
    </row>
    <row r="52" spans="1:12">
      <c r="L52" s="4"/>
    </row>
    <row r="53" spans="1:12">
      <c r="L53" s="4"/>
    </row>
    <row r="54" spans="1:12" s="4" customFormat="1" ht="13.5" thickBot="1">
      <c r="A54" s="7"/>
      <c r="B54" s="7"/>
      <c r="C54" s="7"/>
      <c r="D54" s="7"/>
      <c r="E54" s="7"/>
      <c r="F54" s="7"/>
      <c r="G54" s="7"/>
      <c r="H54" s="7"/>
      <c r="I54" s="7"/>
    </row>
    <row r="55" spans="1:12">
      <c r="B55" s="164" t="s">
        <v>131</v>
      </c>
      <c r="C55" s="164"/>
      <c r="D55" s="164"/>
      <c r="E55" s="164"/>
      <c r="F55" s="164"/>
      <c r="G55" s="164"/>
      <c r="H55" s="164"/>
      <c r="I55" s="164"/>
      <c r="L55" s="4"/>
    </row>
    <row r="56" spans="1:12">
      <c r="L56" s="4"/>
    </row>
    <row r="57" spans="1:12">
      <c r="L57" s="4"/>
    </row>
    <row r="58" spans="1:12">
      <c r="L58" s="4"/>
    </row>
    <row r="59" spans="1:12">
      <c r="L59" s="4"/>
    </row>
    <row r="60" spans="1:12">
      <c r="L60" s="4"/>
    </row>
    <row r="61" spans="1:12">
      <c r="L61" s="4"/>
    </row>
    <row r="62" spans="1:12">
      <c r="L62" s="4"/>
    </row>
    <row r="63" spans="1:12">
      <c r="L63" s="4"/>
    </row>
    <row r="64" spans="1:12">
      <c r="L64" s="4"/>
    </row>
    <row r="65" spans="1:12">
      <c r="L65" s="4"/>
    </row>
    <row r="66" spans="1:12">
      <c r="L66" s="4"/>
    </row>
    <row r="67" spans="1:12">
      <c r="L67" s="4"/>
    </row>
    <row r="68" spans="1:12">
      <c r="L68" s="4"/>
    </row>
    <row r="69" spans="1:12">
      <c r="L69" s="4"/>
    </row>
    <row r="70" spans="1:12">
      <c r="L70" s="4"/>
    </row>
    <row r="71" spans="1:12">
      <c r="L71" s="4"/>
    </row>
    <row r="72" spans="1:12">
      <c r="A72" s="4"/>
      <c r="B72" s="4"/>
      <c r="C72" s="4"/>
      <c r="D72" s="4"/>
      <c r="E72" s="4"/>
      <c r="F72" s="4"/>
      <c r="G72" s="4"/>
      <c r="H72" s="4"/>
      <c r="I72" s="4"/>
      <c r="J72" s="4"/>
      <c r="L72" s="4"/>
    </row>
    <row r="73" spans="1:12">
      <c r="L73" s="4"/>
    </row>
    <row r="74" spans="1:12">
      <c r="L74" s="4"/>
    </row>
    <row r="75" spans="1:12">
      <c r="L75" s="4"/>
    </row>
    <row r="76" spans="1:12">
      <c r="L76" s="4"/>
    </row>
    <row r="77" spans="1:12">
      <c r="L77" s="4"/>
    </row>
    <row r="78" spans="1:12">
      <c r="L78" s="4"/>
    </row>
    <row r="79" spans="1:12">
      <c r="L79" s="4"/>
    </row>
    <row r="80" spans="1:12">
      <c r="L80" s="4"/>
    </row>
    <row r="81" spans="12:12">
      <c r="L81" s="4"/>
    </row>
    <row r="82" spans="12:12">
      <c r="L82" s="4"/>
    </row>
  </sheetData>
  <sheetProtection algorithmName="SHA-512" hashValue="7Hka6rYLubcOM1nywOlYyhkDY1Ve+M2gb0lnP53/7spx61l5CkJPxebnR1HU4bhQM80jveT1VabnPYJlL+VdXA==" saltValue="d/kprd6vlboWqYYIgv2amw==" spinCount="100000" sheet="1" objects="1" scenarios="1"/>
  <protectedRanges>
    <protectedRange sqref="D29:H29 D55:E55" name="RngModels"/>
  </protectedRanges>
  <mergeCells count="3">
    <mergeCell ref="B32:B34"/>
    <mergeCell ref="B29:I29"/>
    <mergeCell ref="B55:I55"/>
  </mergeCells>
  <printOptions horizontalCentered="1"/>
  <pageMargins left="0.2" right="0.2" top="0.25" bottom="0.25" header="0.3" footer="0.3"/>
  <pageSetup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52905-C947-4AB8-BDAB-5158AFD5EA12}">
  <sheetPr codeName="Sheet3"/>
  <dimension ref="E3:S10"/>
  <sheetViews>
    <sheetView showGridLines="0" workbookViewId="0">
      <selection activeCell="L16" sqref="L16"/>
    </sheetView>
  </sheetViews>
  <sheetFormatPr defaultRowHeight="13.5"/>
  <cols>
    <col min="6" max="6" width="2.85546875" customWidth="1"/>
    <col min="7" max="7" width="15.85546875" customWidth="1"/>
    <col min="8" max="8" width="3.140625" customWidth="1"/>
    <col min="9" max="9" width="9.7109375" customWidth="1"/>
    <col min="10" max="10" width="4.5703125" customWidth="1"/>
    <col min="11" max="11" width="25" customWidth="1"/>
    <col min="12" max="12" width="24.5703125" bestFit="1" customWidth="1"/>
    <col min="13" max="13" width="3.28515625" customWidth="1"/>
    <col min="14" max="14" width="11.140625" customWidth="1"/>
    <col min="15" max="15" width="2.140625" customWidth="1"/>
    <col min="16" max="16" width="19.5703125" customWidth="1"/>
    <col min="17" max="17" width="2.140625" customWidth="1"/>
    <col min="18" max="18" width="9.140625" bestFit="1" customWidth="1"/>
  </cols>
  <sheetData>
    <row r="3" spans="5:19">
      <c r="E3" s="49" t="s">
        <v>98</v>
      </c>
      <c r="F3" s="167" t="s">
        <v>99</v>
      </c>
      <c r="G3" s="167"/>
      <c r="H3" s="169" t="s">
        <v>100</v>
      </c>
      <c r="I3" s="169"/>
      <c r="J3" s="167" t="s">
        <v>101</v>
      </c>
      <c r="K3" s="167"/>
      <c r="L3" s="36" t="s">
        <v>102</v>
      </c>
      <c r="M3" s="168">
        <v>2</v>
      </c>
      <c r="N3" s="169"/>
      <c r="O3" s="167" t="s">
        <v>99</v>
      </c>
      <c r="P3" s="167"/>
      <c r="Q3" s="167">
        <v>2</v>
      </c>
      <c r="R3" s="167"/>
    </row>
    <row r="4" spans="5:19">
      <c r="E4" s="48" t="s">
        <v>33</v>
      </c>
      <c r="F4" s="165" t="s">
        <v>34</v>
      </c>
      <c r="G4" s="166"/>
      <c r="H4" s="170" t="s">
        <v>110</v>
      </c>
      <c r="I4" s="170"/>
      <c r="J4" s="165" t="s">
        <v>115</v>
      </c>
      <c r="K4" s="171"/>
      <c r="L4" s="46" t="s">
        <v>37</v>
      </c>
      <c r="M4" s="170" t="s">
        <v>38</v>
      </c>
      <c r="N4" s="170"/>
      <c r="O4" s="170" t="s">
        <v>124</v>
      </c>
      <c r="P4" s="170"/>
      <c r="Q4" s="165" t="s">
        <v>28</v>
      </c>
      <c r="R4" s="166" t="s">
        <v>28</v>
      </c>
      <c r="S4" s="47"/>
    </row>
    <row r="5" spans="5:19" ht="28.5" customHeight="1">
      <c r="E5" s="38" t="s">
        <v>98</v>
      </c>
      <c r="F5" s="41" t="s">
        <v>39</v>
      </c>
      <c r="G5" s="42" t="s">
        <v>29</v>
      </c>
      <c r="H5" s="115" t="s">
        <v>103</v>
      </c>
      <c r="I5" s="116" t="s">
        <v>106</v>
      </c>
      <c r="J5" s="117" t="s">
        <v>47</v>
      </c>
      <c r="K5" s="112" t="s">
        <v>117</v>
      </c>
      <c r="L5" s="43" t="s">
        <v>121</v>
      </c>
      <c r="M5" s="44" t="s">
        <v>43</v>
      </c>
      <c r="N5" s="42" t="s">
        <v>122</v>
      </c>
      <c r="O5" s="44" t="s">
        <v>95</v>
      </c>
      <c r="P5" s="42" t="s">
        <v>125</v>
      </c>
      <c r="Q5" s="43"/>
      <c r="R5" s="83"/>
    </row>
    <row r="6" spans="5:19" ht="30" customHeight="1">
      <c r="E6" s="39"/>
      <c r="F6" s="41" t="s">
        <v>40</v>
      </c>
      <c r="G6" s="42" t="s">
        <v>41</v>
      </c>
      <c r="H6" s="115" t="s">
        <v>104</v>
      </c>
      <c r="I6" s="116" t="s">
        <v>107</v>
      </c>
      <c r="J6" s="117" t="s">
        <v>111</v>
      </c>
      <c r="K6" s="42" t="s">
        <v>116</v>
      </c>
      <c r="L6" s="40"/>
      <c r="M6" s="44" t="s">
        <v>44</v>
      </c>
      <c r="N6" s="42" t="s">
        <v>123</v>
      </c>
      <c r="O6" s="44" t="s">
        <v>39</v>
      </c>
      <c r="P6" s="112" t="s">
        <v>126</v>
      </c>
      <c r="Q6" s="43"/>
      <c r="R6" s="83"/>
    </row>
    <row r="7" spans="5:19" ht="27">
      <c r="E7" s="40"/>
      <c r="F7" s="40"/>
      <c r="G7" s="37"/>
      <c r="H7" s="115" t="s">
        <v>105</v>
      </c>
      <c r="I7" s="116" t="s">
        <v>108</v>
      </c>
      <c r="J7" s="117" t="s">
        <v>112</v>
      </c>
      <c r="K7" s="112" t="s">
        <v>118</v>
      </c>
      <c r="L7" s="40"/>
      <c r="M7" s="44"/>
      <c r="N7" s="42"/>
      <c r="O7" s="44" t="s">
        <v>40</v>
      </c>
      <c r="P7" s="42" t="s">
        <v>127</v>
      </c>
      <c r="Q7" s="43"/>
      <c r="R7" s="83"/>
    </row>
    <row r="8" spans="5:19" ht="29.25" customHeight="1">
      <c r="E8" s="45"/>
      <c r="F8" s="40"/>
      <c r="G8" s="83"/>
      <c r="H8" s="115" t="s">
        <v>48</v>
      </c>
      <c r="I8" s="116" t="s">
        <v>109</v>
      </c>
      <c r="J8" s="117" t="s">
        <v>113</v>
      </c>
      <c r="K8" s="112" t="s">
        <v>119</v>
      </c>
      <c r="L8" s="45"/>
      <c r="M8" s="44"/>
      <c r="N8" s="42"/>
      <c r="O8" s="44"/>
      <c r="P8" s="42"/>
      <c r="Q8" s="43"/>
      <c r="R8" s="83"/>
    </row>
    <row r="9" spans="5:19" ht="30.75" customHeight="1">
      <c r="E9" s="45"/>
      <c r="F9" s="40"/>
      <c r="G9" s="83"/>
      <c r="H9" s="40"/>
      <c r="I9" s="83"/>
      <c r="J9" s="117" t="s">
        <v>114</v>
      </c>
      <c r="K9" s="112" t="s">
        <v>120</v>
      </c>
      <c r="L9" s="45"/>
      <c r="M9" s="44"/>
      <c r="N9" s="42"/>
      <c r="O9" s="40"/>
      <c r="Q9" s="40"/>
      <c r="R9" s="83"/>
    </row>
    <row r="10" spans="5:19">
      <c r="E10" s="45"/>
      <c r="F10" s="40"/>
      <c r="G10" s="83"/>
      <c r="H10" s="40"/>
      <c r="I10" s="83"/>
      <c r="J10" s="40"/>
      <c r="L10" s="45"/>
      <c r="M10" s="44"/>
      <c r="N10" s="42"/>
      <c r="O10" s="40"/>
      <c r="Q10" s="40"/>
      <c r="R10" s="83"/>
    </row>
  </sheetData>
  <sheetProtection algorithmName="SHA-512" hashValue="lkGDzKtimXl7L8SaiZkzm8SsJ6PjWAHVEzO4kv9GN1VQTp94gSSYnA+H3qz1T3FU90tGS+TsCfuvSYV8oPg5yA==" saltValue="wtxgV04bRFz1QqXh5Yz1nQ==" spinCount="100000" sheet="1" objects="1" scenarios="1"/>
  <mergeCells count="12">
    <mergeCell ref="J3:K3"/>
    <mergeCell ref="J4:K4"/>
    <mergeCell ref="F3:G3"/>
    <mergeCell ref="F4:G4"/>
    <mergeCell ref="H3:I3"/>
    <mergeCell ref="H4:I4"/>
    <mergeCell ref="Q4:R4"/>
    <mergeCell ref="Q3:R3"/>
    <mergeCell ref="M3:N3"/>
    <mergeCell ref="M4:N4"/>
    <mergeCell ref="O3:P3"/>
    <mergeCell ref="O4:P4"/>
  </mergeCells>
  <pageMargins left="0.7" right="0.7" top="0.75" bottom="0.75" header="0.3" footer="0.3"/>
  <ignoredErrors>
    <ignoredError sqref="H3 J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FED65-2B23-419C-96FE-B4EEB721971C}">
  <sheetPr codeName="Sheet4"/>
  <dimension ref="B1:AB26"/>
  <sheetViews>
    <sheetView workbookViewId="0">
      <selection activeCell="D42" sqref="D42"/>
    </sheetView>
  </sheetViews>
  <sheetFormatPr defaultRowHeight="13.5"/>
  <cols>
    <col min="2" max="2" width="17.7109375" bestFit="1" customWidth="1"/>
    <col min="3" max="3" width="9.140625" bestFit="1" customWidth="1"/>
    <col min="4" max="4" width="27.7109375" bestFit="1" customWidth="1"/>
    <col min="5" max="5" width="35.85546875" bestFit="1" customWidth="1"/>
    <col min="6" max="6" width="11" bestFit="1" customWidth="1"/>
    <col min="7" max="7" width="30.28515625" bestFit="1" customWidth="1"/>
    <col min="8" max="8" width="10.5703125" bestFit="1" customWidth="1"/>
    <col min="9" max="9" width="26.85546875" bestFit="1" customWidth="1"/>
    <col min="10" max="10" width="14.85546875" bestFit="1" customWidth="1"/>
    <col min="11" max="11" width="32.28515625" bestFit="1" customWidth="1"/>
    <col min="12" max="12" width="10.7109375" bestFit="1" customWidth="1"/>
    <col min="13" max="13" width="25.5703125" bestFit="1" customWidth="1"/>
    <col min="14" max="14" width="32.28515625" bestFit="1" customWidth="1"/>
    <col min="15" max="15" width="23.5703125" bestFit="1" customWidth="1"/>
    <col min="16" max="16" width="26.42578125" bestFit="1" customWidth="1"/>
    <col min="17" max="17" width="13.42578125" bestFit="1" customWidth="1"/>
    <col min="18" max="18" width="20.42578125" bestFit="1" customWidth="1"/>
    <col min="19" max="19" width="20.85546875" bestFit="1" customWidth="1"/>
    <col min="20" max="20" width="34.7109375" bestFit="1" customWidth="1"/>
    <col min="21" max="21" width="24.5703125" bestFit="1" customWidth="1"/>
    <col min="22" max="22" width="29.85546875" bestFit="1" customWidth="1"/>
    <col min="23" max="23" width="28.42578125" bestFit="1" customWidth="1"/>
    <col min="24" max="24" width="36.28515625" bestFit="1" customWidth="1"/>
    <col min="25" max="25" width="16.7109375" bestFit="1" customWidth="1"/>
    <col min="26" max="26" width="12.140625" bestFit="1" customWidth="1"/>
    <col min="27" max="27" width="28.5703125" bestFit="1" customWidth="1"/>
    <col min="28" max="28" width="20" bestFit="1" customWidth="1"/>
  </cols>
  <sheetData>
    <row r="1" spans="2:28">
      <c r="B1">
        <v>1</v>
      </c>
      <c r="C1">
        <v>2</v>
      </c>
      <c r="D1">
        <v>3</v>
      </c>
      <c r="E1">
        <v>4</v>
      </c>
      <c r="F1">
        <v>5</v>
      </c>
      <c r="G1">
        <v>6</v>
      </c>
      <c r="H1">
        <v>7</v>
      </c>
      <c r="I1">
        <v>8</v>
      </c>
      <c r="J1">
        <v>9</v>
      </c>
      <c r="K1">
        <v>10</v>
      </c>
      <c r="L1">
        <v>11</v>
      </c>
      <c r="M1">
        <v>12</v>
      </c>
      <c r="N1">
        <v>13</v>
      </c>
      <c r="O1">
        <v>14</v>
      </c>
      <c r="P1">
        <v>15</v>
      </c>
      <c r="Q1">
        <v>16</v>
      </c>
      <c r="R1">
        <v>17</v>
      </c>
      <c r="S1">
        <v>18</v>
      </c>
      <c r="T1">
        <v>19</v>
      </c>
      <c r="U1">
        <v>20</v>
      </c>
      <c r="V1">
        <v>21</v>
      </c>
      <c r="W1">
        <v>22</v>
      </c>
      <c r="X1">
        <v>23</v>
      </c>
      <c r="Y1">
        <v>24</v>
      </c>
      <c r="Z1">
        <v>25</v>
      </c>
      <c r="AA1">
        <v>26</v>
      </c>
      <c r="AB1">
        <v>27</v>
      </c>
    </row>
    <row r="2" spans="2:28">
      <c r="B2" t="s">
        <v>72</v>
      </c>
      <c r="C2" t="s">
        <v>33</v>
      </c>
      <c r="D2" t="s">
        <v>34</v>
      </c>
      <c r="E2" t="s">
        <v>35</v>
      </c>
      <c r="F2" t="s">
        <v>36</v>
      </c>
      <c r="G2" t="s">
        <v>24</v>
      </c>
      <c r="H2" t="s">
        <v>1</v>
      </c>
      <c r="I2" t="s">
        <v>37</v>
      </c>
      <c r="J2" t="s">
        <v>32</v>
      </c>
      <c r="K2" t="s">
        <v>38</v>
      </c>
      <c r="L2" t="s">
        <v>28</v>
      </c>
      <c r="M2" t="s">
        <v>23</v>
      </c>
      <c r="N2" t="s">
        <v>22</v>
      </c>
      <c r="O2" t="s">
        <v>75</v>
      </c>
      <c r="P2" t="s">
        <v>76</v>
      </c>
      <c r="Q2" t="s">
        <v>18</v>
      </c>
      <c r="R2" t="s">
        <v>21</v>
      </c>
      <c r="S2" t="s">
        <v>13</v>
      </c>
      <c r="T2" t="s">
        <v>14</v>
      </c>
      <c r="U2" t="s">
        <v>15</v>
      </c>
      <c r="V2" t="s">
        <v>19</v>
      </c>
      <c r="W2" t="s">
        <v>20</v>
      </c>
      <c r="X2" t="s">
        <v>74</v>
      </c>
      <c r="Y2" t="s">
        <v>177</v>
      </c>
      <c r="Z2" t="s">
        <v>178</v>
      </c>
      <c r="AA2" t="s">
        <v>115</v>
      </c>
      <c r="AB2" t="s">
        <v>124</v>
      </c>
    </row>
    <row r="3" spans="2:28">
      <c r="B3" t="s">
        <v>147</v>
      </c>
      <c r="C3" t="s">
        <v>171</v>
      </c>
      <c r="D3" t="s">
        <v>29</v>
      </c>
      <c r="E3" t="s">
        <v>42</v>
      </c>
      <c r="F3" t="s">
        <v>173</v>
      </c>
      <c r="G3" t="s">
        <v>173</v>
      </c>
      <c r="H3">
        <v>8</v>
      </c>
      <c r="I3" t="s">
        <v>73</v>
      </c>
      <c r="J3" t="s">
        <v>49</v>
      </c>
      <c r="K3" t="s">
        <v>45</v>
      </c>
      <c r="L3" t="s">
        <v>27</v>
      </c>
      <c r="M3" t="s">
        <v>173</v>
      </c>
      <c r="N3" t="s">
        <v>173</v>
      </c>
      <c r="O3" t="s">
        <v>17</v>
      </c>
      <c r="P3" s="137">
        <v>5.3</v>
      </c>
      <c r="Q3">
        <v>800</v>
      </c>
      <c r="R3" s="137">
        <v>66</v>
      </c>
      <c r="S3" t="s">
        <v>86</v>
      </c>
      <c r="T3" t="s">
        <v>174</v>
      </c>
      <c r="U3" t="s">
        <v>78</v>
      </c>
      <c r="V3" t="s">
        <v>173</v>
      </c>
      <c r="W3" t="s">
        <v>173</v>
      </c>
      <c r="X3">
        <v>1</v>
      </c>
      <c r="Y3" t="s">
        <v>179</v>
      </c>
      <c r="Z3">
        <v>0.52</v>
      </c>
      <c r="AA3" t="s">
        <v>116</v>
      </c>
      <c r="AB3" t="s">
        <v>181</v>
      </c>
    </row>
    <row r="4" spans="2:28">
      <c r="B4" t="s">
        <v>148</v>
      </c>
      <c r="C4" t="s">
        <v>171</v>
      </c>
      <c r="D4" t="s">
        <v>29</v>
      </c>
      <c r="E4" t="s">
        <v>42</v>
      </c>
      <c r="F4" t="s">
        <v>173</v>
      </c>
      <c r="G4" t="s">
        <v>173</v>
      </c>
      <c r="H4">
        <v>8</v>
      </c>
      <c r="I4" t="s">
        <v>73</v>
      </c>
      <c r="J4" t="s">
        <v>49</v>
      </c>
      <c r="K4" t="s">
        <v>45</v>
      </c>
      <c r="L4" t="s">
        <v>27</v>
      </c>
      <c r="M4" t="s">
        <v>173</v>
      </c>
      <c r="N4" t="s">
        <v>173</v>
      </c>
      <c r="O4" t="s">
        <v>17</v>
      </c>
      <c r="P4" s="137">
        <v>5.3</v>
      </c>
      <c r="Q4">
        <v>800</v>
      </c>
      <c r="R4" s="137">
        <v>66</v>
      </c>
      <c r="S4" t="s">
        <v>86</v>
      </c>
      <c r="T4" t="s">
        <v>174</v>
      </c>
      <c r="U4" t="s">
        <v>78</v>
      </c>
      <c r="V4" t="s">
        <v>173</v>
      </c>
      <c r="W4" t="s">
        <v>173</v>
      </c>
      <c r="X4">
        <v>1</v>
      </c>
      <c r="Y4" t="s">
        <v>179</v>
      </c>
      <c r="Z4">
        <v>0.52</v>
      </c>
      <c r="AA4" t="s">
        <v>116</v>
      </c>
      <c r="AB4" t="s">
        <v>182</v>
      </c>
    </row>
    <row r="5" spans="2:28">
      <c r="B5" t="s">
        <v>149</v>
      </c>
      <c r="C5" t="s">
        <v>171</v>
      </c>
      <c r="D5" t="s">
        <v>29</v>
      </c>
      <c r="E5" t="s">
        <v>42</v>
      </c>
      <c r="F5" t="s">
        <v>173</v>
      </c>
      <c r="G5" t="s">
        <v>173</v>
      </c>
      <c r="H5">
        <v>8</v>
      </c>
      <c r="I5" t="s">
        <v>73</v>
      </c>
      <c r="J5" t="s">
        <v>49</v>
      </c>
      <c r="K5" t="s">
        <v>45</v>
      </c>
      <c r="L5" t="s">
        <v>27</v>
      </c>
      <c r="M5" t="s">
        <v>173</v>
      </c>
      <c r="N5" t="s">
        <v>173</v>
      </c>
      <c r="O5" t="s">
        <v>17</v>
      </c>
      <c r="P5" s="137">
        <v>5.3</v>
      </c>
      <c r="Q5">
        <v>800</v>
      </c>
      <c r="R5" s="137">
        <v>66</v>
      </c>
      <c r="S5" t="s">
        <v>86</v>
      </c>
      <c r="T5" t="s">
        <v>174</v>
      </c>
      <c r="U5" t="s">
        <v>78</v>
      </c>
      <c r="V5" t="s">
        <v>173</v>
      </c>
      <c r="W5" t="s">
        <v>173</v>
      </c>
      <c r="X5">
        <v>1</v>
      </c>
      <c r="Y5" t="s">
        <v>179</v>
      </c>
      <c r="Z5">
        <v>0.52</v>
      </c>
      <c r="AA5" t="s">
        <v>118</v>
      </c>
      <c r="AB5" t="s">
        <v>181</v>
      </c>
    </row>
    <row r="6" spans="2:28">
      <c r="B6" t="s">
        <v>150</v>
      </c>
      <c r="C6" t="s">
        <v>171</v>
      </c>
      <c r="D6" t="s">
        <v>29</v>
      </c>
      <c r="E6" t="s">
        <v>42</v>
      </c>
      <c r="F6" t="s">
        <v>173</v>
      </c>
      <c r="G6" t="s">
        <v>173</v>
      </c>
      <c r="H6">
        <v>8</v>
      </c>
      <c r="I6" t="s">
        <v>73</v>
      </c>
      <c r="J6" t="s">
        <v>49</v>
      </c>
      <c r="K6" t="s">
        <v>45</v>
      </c>
      <c r="L6" t="s">
        <v>27</v>
      </c>
      <c r="M6" t="s">
        <v>173</v>
      </c>
      <c r="N6" t="s">
        <v>173</v>
      </c>
      <c r="O6" t="s">
        <v>17</v>
      </c>
      <c r="P6" s="137">
        <v>5.3</v>
      </c>
      <c r="Q6">
        <v>800</v>
      </c>
      <c r="R6" s="137">
        <v>66</v>
      </c>
      <c r="S6" t="s">
        <v>86</v>
      </c>
      <c r="T6" t="s">
        <v>174</v>
      </c>
      <c r="U6" t="s">
        <v>78</v>
      </c>
      <c r="V6" t="s">
        <v>173</v>
      </c>
      <c r="W6" t="s">
        <v>173</v>
      </c>
      <c r="X6">
        <v>1</v>
      </c>
      <c r="Y6" t="s">
        <v>179</v>
      </c>
      <c r="Z6">
        <v>0.52</v>
      </c>
      <c r="AA6" t="s">
        <v>118</v>
      </c>
      <c r="AB6" t="s">
        <v>182</v>
      </c>
    </row>
    <row r="7" spans="2:28">
      <c r="B7" t="s">
        <v>151</v>
      </c>
      <c r="C7" t="s">
        <v>171</v>
      </c>
      <c r="D7" t="s">
        <v>29</v>
      </c>
      <c r="E7" t="s">
        <v>42</v>
      </c>
      <c r="F7" t="s">
        <v>173</v>
      </c>
      <c r="G7" t="s">
        <v>173</v>
      </c>
      <c r="H7">
        <v>8</v>
      </c>
      <c r="I7" t="s">
        <v>73</v>
      </c>
      <c r="J7" t="s">
        <v>49</v>
      </c>
      <c r="K7" t="s">
        <v>45</v>
      </c>
      <c r="L7" t="s">
        <v>27</v>
      </c>
      <c r="M7" t="s">
        <v>173</v>
      </c>
      <c r="N7" t="s">
        <v>173</v>
      </c>
      <c r="O7" t="s">
        <v>17</v>
      </c>
      <c r="P7" s="137">
        <v>5.3</v>
      </c>
      <c r="Q7">
        <v>800</v>
      </c>
      <c r="R7" s="137">
        <v>66</v>
      </c>
      <c r="S7" t="s">
        <v>86</v>
      </c>
      <c r="T7" t="s">
        <v>174</v>
      </c>
      <c r="U7" t="s">
        <v>78</v>
      </c>
      <c r="V7" t="s">
        <v>173</v>
      </c>
      <c r="W7" t="s">
        <v>173</v>
      </c>
      <c r="X7">
        <v>1</v>
      </c>
      <c r="Y7" t="s">
        <v>179</v>
      </c>
      <c r="Z7">
        <v>0.52</v>
      </c>
      <c r="AA7" t="s">
        <v>180</v>
      </c>
      <c r="AB7" t="s">
        <v>181</v>
      </c>
    </row>
    <row r="8" spans="2:28">
      <c r="B8" t="s">
        <v>152</v>
      </c>
      <c r="C8" t="s">
        <v>171</v>
      </c>
      <c r="D8" t="s">
        <v>29</v>
      </c>
      <c r="E8" t="s">
        <v>42</v>
      </c>
      <c r="F8" t="s">
        <v>173</v>
      </c>
      <c r="G8" t="s">
        <v>173</v>
      </c>
      <c r="H8">
        <v>8</v>
      </c>
      <c r="I8" t="s">
        <v>73</v>
      </c>
      <c r="J8" t="s">
        <v>49</v>
      </c>
      <c r="K8" t="s">
        <v>45</v>
      </c>
      <c r="L8" t="s">
        <v>27</v>
      </c>
      <c r="M8" t="s">
        <v>173</v>
      </c>
      <c r="N8" t="s">
        <v>173</v>
      </c>
      <c r="O8" t="s">
        <v>17</v>
      </c>
      <c r="P8" s="137">
        <v>5.3</v>
      </c>
      <c r="Q8">
        <v>800</v>
      </c>
      <c r="R8" s="137">
        <v>66</v>
      </c>
      <c r="S8" t="s">
        <v>86</v>
      </c>
      <c r="T8" t="s">
        <v>174</v>
      </c>
      <c r="U8" t="s">
        <v>78</v>
      </c>
      <c r="V8" t="s">
        <v>173</v>
      </c>
      <c r="W8" t="s">
        <v>173</v>
      </c>
      <c r="X8">
        <v>1</v>
      </c>
      <c r="Y8" t="s">
        <v>179</v>
      </c>
      <c r="Z8">
        <v>0.52</v>
      </c>
      <c r="AA8" t="s">
        <v>180</v>
      </c>
      <c r="AB8" t="s">
        <v>182</v>
      </c>
    </row>
    <row r="9" spans="2:28">
      <c r="B9" t="s">
        <v>153</v>
      </c>
      <c r="C9" t="s">
        <v>171</v>
      </c>
      <c r="D9" t="s">
        <v>29</v>
      </c>
      <c r="E9" t="s">
        <v>42</v>
      </c>
      <c r="F9" t="s">
        <v>173</v>
      </c>
      <c r="G9" t="s">
        <v>173</v>
      </c>
      <c r="H9">
        <v>8</v>
      </c>
      <c r="I9" t="s">
        <v>73</v>
      </c>
      <c r="J9" t="s">
        <v>49</v>
      </c>
      <c r="K9" t="s">
        <v>45</v>
      </c>
      <c r="L9" t="s">
        <v>27</v>
      </c>
      <c r="M9" t="s">
        <v>173</v>
      </c>
      <c r="N9" t="s">
        <v>173</v>
      </c>
      <c r="O9" t="s">
        <v>17</v>
      </c>
      <c r="P9" s="137">
        <v>5.3</v>
      </c>
      <c r="Q9">
        <v>800</v>
      </c>
      <c r="R9" s="137">
        <v>66</v>
      </c>
      <c r="S9" t="s">
        <v>86</v>
      </c>
      <c r="T9" t="s">
        <v>174</v>
      </c>
      <c r="U9" t="s">
        <v>78</v>
      </c>
      <c r="V9" t="s">
        <v>173</v>
      </c>
      <c r="W9" t="s">
        <v>173</v>
      </c>
      <c r="X9">
        <v>1</v>
      </c>
      <c r="Y9" t="s">
        <v>179</v>
      </c>
      <c r="Z9">
        <v>0.52</v>
      </c>
      <c r="AA9" t="s">
        <v>180</v>
      </c>
      <c r="AB9" t="s">
        <v>181</v>
      </c>
    </row>
    <row r="10" spans="2:28">
      <c r="B10" t="s">
        <v>154</v>
      </c>
      <c r="C10" t="s">
        <v>171</v>
      </c>
      <c r="D10" t="s">
        <v>29</v>
      </c>
      <c r="E10" t="s">
        <v>42</v>
      </c>
      <c r="F10" t="s">
        <v>173</v>
      </c>
      <c r="G10" t="s">
        <v>173</v>
      </c>
      <c r="H10">
        <v>8</v>
      </c>
      <c r="I10" t="s">
        <v>73</v>
      </c>
      <c r="J10" t="s">
        <v>49</v>
      </c>
      <c r="K10" t="s">
        <v>45</v>
      </c>
      <c r="L10" t="s">
        <v>27</v>
      </c>
      <c r="M10" t="s">
        <v>173</v>
      </c>
      <c r="N10" t="s">
        <v>173</v>
      </c>
      <c r="O10" t="s">
        <v>17</v>
      </c>
      <c r="P10" s="137">
        <v>5.3</v>
      </c>
      <c r="Q10">
        <v>800</v>
      </c>
      <c r="R10" s="137">
        <v>66</v>
      </c>
      <c r="S10" t="s">
        <v>86</v>
      </c>
      <c r="T10" t="s">
        <v>174</v>
      </c>
      <c r="U10" t="s">
        <v>78</v>
      </c>
      <c r="V10" t="s">
        <v>173</v>
      </c>
      <c r="W10" t="s">
        <v>173</v>
      </c>
      <c r="X10">
        <v>1</v>
      </c>
      <c r="Y10" t="s">
        <v>179</v>
      </c>
      <c r="Z10">
        <v>0.52</v>
      </c>
      <c r="AA10" t="s">
        <v>180</v>
      </c>
      <c r="AB10" t="s">
        <v>182</v>
      </c>
    </row>
    <row r="11" spans="2:28">
      <c r="B11" t="s">
        <v>155</v>
      </c>
      <c r="C11" t="s">
        <v>171</v>
      </c>
      <c r="D11" t="s">
        <v>29</v>
      </c>
      <c r="E11" t="s">
        <v>42</v>
      </c>
      <c r="F11" t="s">
        <v>173</v>
      </c>
      <c r="G11" t="s">
        <v>173</v>
      </c>
      <c r="H11">
        <v>12</v>
      </c>
      <c r="I11" t="s">
        <v>73</v>
      </c>
      <c r="J11" t="s">
        <v>49</v>
      </c>
      <c r="K11" t="s">
        <v>45</v>
      </c>
      <c r="L11" t="s">
        <v>27</v>
      </c>
      <c r="M11" t="s">
        <v>173</v>
      </c>
      <c r="N11" t="s">
        <v>173</v>
      </c>
      <c r="O11" s="138" t="s">
        <v>25</v>
      </c>
      <c r="P11" s="137">
        <v>7.1</v>
      </c>
      <c r="Q11">
        <v>1200</v>
      </c>
      <c r="R11" s="137">
        <v>66</v>
      </c>
      <c r="S11" t="s">
        <v>86</v>
      </c>
      <c r="T11" t="s">
        <v>175</v>
      </c>
      <c r="U11" t="s">
        <v>78</v>
      </c>
      <c r="V11" t="s">
        <v>173</v>
      </c>
      <c r="W11" t="s">
        <v>173</v>
      </c>
      <c r="X11">
        <v>1</v>
      </c>
      <c r="Y11" t="s">
        <v>179</v>
      </c>
      <c r="Z11">
        <v>0.52</v>
      </c>
      <c r="AA11" t="s">
        <v>116</v>
      </c>
      <c r="AB11" t="s">
        <v>182</v>
      </c>
    </row>
    <row r="12" spans="2:28">
      <c r="B12" t="s">
        <v>156</v>
      </c>
      <c r="C12" t="s">
        <v>171</v>
      </c>
      <c r="D12" t="s">
        <v>29</v>
      </c>
      <c r="E12" t="s">
        <v>42</v>
      </c>
      <c r="F12" t="s">
        <v>173</v>
      </c>
      <c r="G12" t="s">
        <v>173</v>
      </c>
      <c r="H12">
        <v>12</v>
      </c>
      <c r="I12" t="s">
        <v>73</v>
      </c>
      <c r="J12" t="s">
        <v>49</v>
      </c>
      <c r="K12" t="s">
        <v>45</v>
      </c>
      <c r="L12" t="s">
        <v>27</v>
      </c>
      <c r="M12" t="s">
        <v>173</v>
      </c>
      <c r="N12" t="s">
        <v>173</v>
      </c>
      <c r="O12" t="s">
        <v>25</v>
      </c>
      <c r="P12" s="137">
        <v>7.1</v>
      </c>
      <c r="Q12">
        <v>1200</v>
      </c>
      <c r="R12" s="137">
        <v>66</v>
      </c>
      <c r="S12" t="s">
        <v>86</v>
      </c>
      <c r="T12" t="s">
        <v>175</v>
      </c>
      <c r="U12" t="s">
        <v>78</v>
      </c>
      <c r="V12" t="s">
        <v>173</v>
      </c>
      <c r="W12" t="s">
        <v>173</v>
      </c>
      <c r="X12">
        <v>1</v>
      </c>
      <c r="Y12" t="s">
        <v>179</v>
      </c>
      <c r="Z12">
        <v>0.52</v>
      </c>
      <c r="AA12" t="s">
        <v>118</v>
      </c>
      <c r="AB12" t="s">
        <v>182</v>
      </c>
    </row>
    <row r="13" spans="2:28">
      <c r="B13" t="s">
        <v>157</v>
      </c>
      <c r="C13" t="s">
        <v>171</v>
      </c>
      <c r="D13" t="s">
        <v>29</v>
      </c>
      <c r="E13" t="s">
        <v>42</v>
      </c>
      <c r="F13" t="s">
        <v>173</v>
      </c>
      <c r="G13" t="s">
        <v>173</v>
      </c>
      <c r="H13">
        <v>12</v>
      </c>
      <c r="I13" t="s">
        <v>73</v>
      </c>
      <c r="J13" t="s">
        <v>49</v>
      </c>
      <c r="K13" t="s">
        <v>45</v>
      </c>
      <c r="L13" t="s">
        <v>27</v>
      </c>
      <c r="M13" t="s">
        <v>173</v>
      </c>
      <c r="N13" t="s">
        <v>173</v>
      </c>
      <c r="O13" t="s">
        <v>25</v>
      </c>
      <c r="P13" s="137">
        <v>7.1</v>
      </c>
      <c r="Q13">
        <v>1200</v>
      </c>
      <c r="R13" s="137">
        <v>66</v>
      </c>
      <c r="S13" t="s">
        <v>86</v>
      </c>
      <c r="T13" t="s">
        <v>175</v>
      </c>
      <c r="U13" t="s">
        <v>78</v>
      </c>
      <c r="V13" t="s">
        <v>173</v>
      </c>
      <c r="W13" t="s">
        <v>173</v>
      </c>
      <c r="X13">
        <v>1</v>
      </c>
      <c r="Y13" t="s">
        <v>179</v>
      </c>
      <c r="Z13">
        <v>0.52</v>
      </c>
      <c r="AA13" t="s">
        <v>180</v>
      </c>
      <c r="AB13" t="s">
        <v>182</v>
      </c>
    </row>
    <row r="14" spans="2:28">
      <c r="B14" t="s">
        <v>158</v>
      </c>
      <c r="C14" t="s">
        <v>171</v>
      </c>
      <c r="D14" t="s">
        <v>29</v>
      </c>
      <c r="E14" t="s">
        <v>42</v>
      </c>
      <c r="F14" t="s">
        <v>173</v>
      </c>
      <c r="G14" t="s">
        <v>173</v>
      </c>
      <c r="H14">
        <v>12</v>
      </c>
      <c r="I14" t="s">
        <v>73</v>
      </c>
      <c r="J14" t="s">
        <v>49</v>
      </c>
      <c r="K14" t="s">
        <v>45</v>
      </c>
      <c r="L14" t="s">
        <v>27</v>
      </c>
      <c r="M14" t="s">
        <v>173</v>
      </c>
      <c r="N14" t="s">
        <v>173</v>
      </c>
      <c r="O14" t="s">
        <v>25</v>
      </c>
      <c r="P14" s="137">
        <v>7.1</v>
      </c>
      <c r="Q14">
        <v>1200</v>
      </c>
      <c r="R14" s="137">
        <v>66</v>
      </c>
      <c r="S14" t="s">
        <v>86</v>
      </c>
      <c r="T14" t="s">
        <v>175</v>
      </c>
      <c r="U14" t="s">
        <v>78</v>
      </c>
      <c r="V14" t="s">
        <v>173</v>
      </c>
      <c r="W14" t="s">
        <v>173</v>
      </c>
      <c r="X14">
        <v>1</v>
      </c>
      <c r="Y14" t="s">
        <v>179</v>
      </c>
      <c r="Z14">
        <v>0.52</v>
      </c>
      <c r="AA14" t="s">
        <v>180</v>
      </c>
      <c r="AB14" t="s">
        <v>182</v>
      </c>
    </row>
    <row r="15" spans="2:28">
      <c r="B15" t="s">
        <v>159</v>
      </c>
      <c r="C15" t="s">
        <v>171</v>
      </c>
      <c r="D15" t="s">
        <v>29</v>
      </c>
      <c r="E15" t="s">
        <v>42</v>
      </c>
      <c r="F15" t="s">
        <v>173</v>
      </c>
      <c r="G15" t="s">
        <v>173</v>
      </c>
      <c r="H15">
        <v>16</v>
      </c>
      <c r="I15" t="s">
        <v>73</v>
      </c>
      <c r="J15" t="s">
        <v>49</v>
      </c>
      <c r="K15" t="s">
        <v>45</v>
      </c>
      <c r="L15" t="s">
        <v>27</v>
      </c>
      <c r="M15" t="s">
        <v>173</v>
      </c>
      <c r="N15" t="s">
        <v>173</v>
      </c>
      <c r="O15" t="s">
        <v>26</v>
      </c>
      <c r="P15" s="137">
        <v>7.5</v>
      </c>
      <c r="Q15">
        <v>1600</v>
      </c>
      <c r="R15" s="137">
        <v>71</v>
      </c>
      <c r="S15" t="s">
        <v>86</v>
      </c>
      <c r="T15" t="s">
        <v>176</v>
      </c>
      <c r="U15" t="s">
        <v>78</v>
      </c>
      <c r="V15" t="s">
        <v>173</v>
      </c>
      <c r="W15" t="s">
        <v>173</v>
      </c>
      <c r="X15">
        <v>1</v>
      </c>
      <c r="Y15" t="s">
        <v>179</v>
      </c>
      <c r="Z15">
        <v>0.52</v>
      </c>
      <c r="AA15" t="s">
        <v>116</v>
      </c>
      <c r="AB15" t="s">
        <v>182</v>
      </c>
    </row>
    <row r="16" spans="2:28">
      <c r="B16" t="s">
        <v>160</v>
      </c>
      <c r="C16" t="s">
        <v>171</v>
      </c>
      <c r="D16" t="s">
        <v>29</v>
      </c>
      <c r="E16" t="s">
        <v>42</v>
      </c>
      <c r="F16" t="s">
        <v>173</v>
      </c>
      <c r="G16" t="s">
        <v>173</v>
      </c>
      <c r="H16">
        <v>16</v>
      </c>
      <c r="I16" t="s">
        <v>73</v>
      </c>
      <c r="J16" t="s">
        <v>49</v>
      </c>
      <c r="K16" t="s">
        <v>45</v>
      </c>
      <c r="L16" t="s">
        <v>27</v>
      </c>
      <c r="M16" t="s">
        <v>173</v>
      </c>
      <c r="N16" t="s">
        <v>173</v>
      </c>
      <c r="O16" t="s">
        <v>26</v>
      </c>
      <c r="P16" s="137">
        <v>7.5</v>
      </c>
      <c r="Q16">
        <v>1600</v>
      </c>
      <c r="R16" s="137">
        <v>71</v>
      </c>
      <c r="S16" t="s">
        <v>86</v>
      </c>
      <c r="T16" t="s">
        <v>176</v>
      </c>
      <c r="U16" t="s">
        <v>78</v>
      </c>
      <c r="V16" t="s">
        <v>173</v>
      </c>
      <c r="W16" t="s">
        <v>173</v>
      </c>
      <c r="X16">
        <v>1</v>
      </c>
      <c r="Y16" t="s">
        <v>179</v>
      </c>
      <c r="Z16">
        <v>0.52</v>
      </c>
      <c r="AA16" t="s">
        <v>118</v>
      </c>
      <c r="AB16" t="s">
        <v>182</v>
      </c>
    </row>
    <row r="17" spans="2:28">
      <c r="B17" t="s">
        <v>161</v>
      </c>
      <c r="C17" t="s">
        <v>171</v>
      </c>
      <c r="D17" t="s">
        <v>29</v>
      </c>
      <c r="E17" t="s">
        <v>42</v>
      </c>
      <c r="F17" t="s">
        <v>173</v>
      </c>
      <c r="G17" t="s">
        <v>173</v>
      </c>
      <c r="H17">
        <v>16</v>
      </c>
      <c r="I17" t="s">
        <v>73</v>
      </c>
      <c r="J17" t="s">
        <v>49</v>
      </c>
      <c r="K17" t="s">
        <v>45</v>
      </c>
      <c r="L17" t="s">
        <v>27</v>
      </c>
      <c r="M17" t="s">
        <v>173</v>
      </c>
      <c r="N17" t="s">
        <v>173</v>
      </c>
      <c r="O17" t="s">
        <v>26</v>
      </c>
      <c r="P17" s="137">
        <v>7.5</v>
      </c>
      <c r="Q17">
        <v>1600</v>
      </c>
      <c r="R17" s="137">
        <v>71</v>
      </c>
      <c r="S17" t="s">
        <v>86</v>
      </c>
      <c r="T17" t="s">
        <v>176</v>
      </c>
      <c r="U17" t="s">
        <v>78</v>
      </c>
      <c r="V17" t="s">
        <v>173</v>
      </c>
      <c r="W17" t="s">
        <v>173</v>
      </c>
      <c r="X17">
        <v>1</v>
      </c>
      <c r="Y17" t="s">
        <v>179</v>
      </c>
      <c r="Z17">
        <v>0.52</v>
      </c>
      <c r="AA17" t="s">
        <v>180</v>
      </c>
      <c r="AB17" t="s">
        <v>182</v>
      </c>
    </row>
    <row r="18" spans="2:28">
      <c r="B18" t="s">
        <v>162</v>
      </c>
      <c r="C18" t="s">
        <v>171</v>
      </c>
      <c r="D18" t="s">
        <v>29</v>
      </c>
      <c r="E18" t="s">
        <v>42</v>
      </c>
      <c r="F18" t="s">
        <v>173</v>
      </c>
      <c r="G18" t="s">
        <v>173</v>
      </c>
      <c r="H18">
        <v>16</v>
      </c>
      <c r="I18" t="s">
        <v>73</v>
      </c>
      <c r="J18" t="s">
        <v>49</v>
      </c>
      <c r="K18" t="s">
        <v>45</v>
      </c>
      <c r="L18" t="s">
        <v>27</v>
      </c>
      <c r="M18" t="s">
        <v>173</v>
      </c>
      <c r="N18" t="s">
        <v>173</v>
      </c>
      <c r="O18" t="s">
        <v>26</v>
      </c>
      <c r="P18" s="137">
        <v>7.5</v>
      </c>
      <c r="Q18">
        <v>1600</v>
      </c>
      <c r="R18" s="137">
        <v>71</v>
      </c>
      <c r="S18" t="s">
        <v>86</v>
      </c>
      <c r="T18" t="s">
        <v>176</v>
      </c>
      <c r="U18" t="s">
        <v>78</v>
      </c>
      <c r="V18" t="s">
        <v>173</v>
      </c>
      <c r="W18" t="s">
        <v>173</v>
      </c>
      <c r="X18">
        <v>1</v>
      </c>
      <c r="Y18" t="s">
        <v>179</v>
      </c>
      <c r="Z18">
        <v>0.52</v>
      </c>
      <c r="AA18" t="s">
        <v>180</v>
      </c>
      <c r="AB18" t="s">
        <v>182</v>
      </c>
    </row>
    <row r="19" spans="2:28">
      <c r="B19" t="s">
        <v>163</v>
      </c>
      <c r="C19" t="s">
        <v>171</v>
      </c>
      <c r="D19" t="s">
        <v>29</v>
      </c>
      <c r="E19" t="s">
        <v>42</v>
      </c>
      <c r="F19" t="s">
        <v>173</v>
      </c>
      <c r="G19" t="s">
        <v>173</v>
      </c>
      <c r="H19">
        <v>20</v>
      </c>
      <c r="I19" t="s">
        <v>73</v>
      </c>
      <c r="J19" t="s">
        <v>49</v>
      </c>
      <c r="K19" t="s">
        <v>45</v>
      </c>
      <c r="L19" t="s">
        <v>27</v>
      </c>
      <c r="M19" t="s">
        <v>173</v>
      </c>
      <c r="N19" t="s">
        <v>173</v>
      </c>
      <c r="O19" t="s">
        <v>26</v>
      </c>
      <c r="P19" s="137">
        <v>10.5</v>
      </c>
      <c r="Q19">
        <v>2000</v>
      </c>
      <c r="R19" s="137">
        <v>83</v>
      </c>
      <c r="S19" t="s">
        <v>86</v>
      </c>
      <c r="T19" t="s">
        <v>176</v>
      </c>
      <c r="U19" t="s">
        <v>78</v>
      </c>
      <c r="V19" t="s">
        <v>173</v>
      </c>
      <c r="W19" t="s">
        <v>173</v>
      </c>
      <c r="X19">
        <v>1</v>
      </c>
      <c r="Y19" t="s">
        <v>179</v>
      </c>
      <c r="Z19">
        <v>0.52</v>
      </c>
      <c r="AA19" t="s">
        <v>116</v>
      </c>
      <c r="AB19" t="s">
        <v>181</v>
      </c>
    </row>
    <row r="20" spans="2:28">
      <c r="B20" t="s">
        <v>164</v>
      </c>
      <c r="C20" t="s">
        <v>171</v>
      </c>
      <c r="D20" t="s">
        <v>29</v>
      </c>
      <c r="E20" t="s">
        <v>42</v>
      </c>
      <c r="F20" t="s">
        <v>173</v>
      </c>
      <c r="G20" t="s">
        <v>173</v>
      </c>
      <c r="H20">
        <v>20</v>
      </c>
      <c r="I20" t="s">
        <v>73</v>
      </c>
      <c r="J20" t="s">
        <v>49</v>
      </c>
      <c r="K20" t="s">
        <v>45</v>
      </c>
      <c r="L20" t="s">
        <v>27</v>
      </c>
      <c r="M20" t="s">
        <v>173</v>
      </c>
      <c r="N20" t="s">
        <v>173</v>
      </c>
      <c r="O20" t="s">
        <v>26</v>
      </c>
      <c r="P20" s="137">
        <v>10.5</v>
      </c>
      <c r="Q20">
        <v>2000</v>
      </c>
      <c r="R20" s="137">
        <v>83</v>
      </c>
      <c r="S20" t="s">
        <v>86</v>
      </c>
      <c r="T20" t="s">
        <v>176</v>
      </c>
      <c r="U20" t="s">
        <v>78</v>
      </c>
      <c r="V20" t="s">
        <v>173</v>
      </c>
      <c r="W20" t="s">
        <v>173</v>
      </c>
      <c r="X20">
        <v>1</v>
      </c>
      <c r="Y20" t="s">
        <v>179</v>
      </c>
      <c r="Z20">
        <v>0.52</v>
      </c>
      <c r="AA20" t="s">
        <v>118</v>
      </c>
      <c r="AB20" t="s">
        <v>181</v>
      </c>
    </row>
    <row r="21" spans="2:28">
      <c r="B21" t="s">
        <v>165</v>
      </c>
      <c r="C21" t="s">
        <v>171</v>
      </c>
      <c r="D21" t="s">
        <v>29</v>
      </c>
      <c r="E21" t="s">
        <v>42</v>
      </c>
      <c r="F21" t="s">
        <v>173</v>
      </c>
      <c r="G21" t="s">
        <v>173</v>
      </c>
      <c r="H21">
        <v>20</v>
      </c>
      <c r="I21" t="s">
        <v>73</v>
      </c>
      <c r="J21" t="s">
        <v>49</v>
      </c>
      <c r="K21" t="s">
        <v>45</v>
      </c>
      <c r="L21" t="s">
        <v>27</v>
      </c>
      <c r="M21" t="s">
        <v>173</v>
      </c>
      <c r="N21" t="s">
        <v>173</v>
      </c>
      <c r="O21" t="s">
        <v>26</v>
      </c>
      <c r="P21" s="137">
        <v>10.5</v>
      </c>
      <c r="Q21">
        <v>2000</v>
      </c>
      <c r="R21" s="137">
        <v>83</v>
      </c>
      <c r="S21" t="s">
        <v>86</v>
      </c>
      <c r="T21" t="s">
        <v>176</v>
      </c>
      <c r="U21" t="s">
        <v>78</v>
      </c>
      <c r="V21" t="s">
        <v>173</v>
      </c>
      <c r="W21" t="s">
        <v>173</v>
      </c>
      <c r="X21">
        <v>1</v>
      </c>
      <c r="Y21" t="s">
        <v>179</v>
      </c>
      <c r="Z21">
        <v>0.52</v>
      </c>
      <c r="AA21" t="s">
        <v>180</v>
      </c>
      <c r="AB21" t="s">
        <v>181</v>
      </c>
    </row>
    <row r="22" spans="2:28">
      <c r="B22" t="s">
        <v>166</v>
      </c>
      <c r="C22" t="s">
        <v>171</v>
      </c>
      <c r="D22" t="s">
        <v>29</v>
      </c>
      <c r="E22" t="s">
        <v>42</v>
      </c>
      <c r="F22" t="s">
        <v>173</v>
      </c>
      <c r="G22" t="s">
        <v>173</v>
      </c>
      <c r="H22">
        <v>20</v>
      </c>
      <c r="I22" t="s">
        <v>73</v>
      </c>
      <c r="J22" t="s">
        <v>49</v>
      </c>
      <c r="K22" t="s">
        <v>45</v>
      </c>
      <c r="L22" t="s">
        <v>27</v>
      </c>
      <c r="M22" t="s">
        <v>173</v>
      </c>
      <c r="N22" t="s">
        <v>173</v>
      </c>
      <c r="O22" t="s">
        <v>26</v>
      </c>
      <c r="P22" s="137">
        <v>10.5</v>
      </c>
      <c r="Q22">
        <v>2000</v>
      </c>
      <c r="R22" s="137">
        <v>83</v>
      </c>
      <c r="S22" t="s">
        <v>86</v>
      </c>
      <c r="T22" t="s">
        <v>176</v>
      </c>
      <c r="U22" t="s">
        <v>78</v>
      </c>
      <c r="V22" t="s">
        <v>173</v>
      </c>
      <c r="W22" t="s">
        <v>173</v>
      </c>
      <c r="X22">
        <v>1</v>
      </c>
      <c r="Y22" t="s">
        <v>179</v>
      </c>
      <c r="Z22">
        <v>0.52</v>
      </c>
      <c r="AA22" t="s">
        <v>180</v>
      </c>
      <c r="AB22" t="s">
        <v>181</v>
      </c>
    </row>
    <row r="23" spans="2:28">
      <c r="B23" t="s">
        <v>167</v>
      </c>
      <c r="C23" t="s">
        <v>171</v>
      </c>
      <c r="D23" t="s">
        <v>172</v>
      </c>
      <c r="E23" t="s">
        <v>42</v>
      </c>
      <c r="F23" t="s">
        <v>173</v>
      </c>
      <c r="G23" t="s">
        <v>173</v>
      </c>
      <c r="H23">
        <v>8</v>
      </c>
      <c r="I23" t="s">
        <v>73</v>
      </c>
      <c r="J23" t="s">
        <v>49</v>
      </c>
      <c r="K23" t="s">
        <v>30</v>
      </c>
      <c r="L23" t="s">
        <v>27</v>
      </c>
      <c r="M23" t="s">
        <v>173</v>
      </c>
      <c r="N23" t="s">
        <v>173</v>
      </c>
      <c r="O23" t="s">
        <v>17</v>
      </c>
      <c r="P23">
        <v>2.8</v>
      </c>
      <c r="Q23">
        <v>800</v>
      </c>
      <c r="R23" s="137">
        <v>69</v>
      </c>
      <c r="S23" t="s">
        <v>77</v>
      </c>
      <c r="T23" t="s">
        <v>174</v>
      </c>
      <c r="U23" t="s">
        <v>78</v>
      </c>
      <c r="V23" t="s">
        <v>173</v>
      </c>
      <c r="W23" t="s">
        <v>173</v>
      </c>
      <c r="X23">
        <v>1</v>
      </c>
      <c r="Y23" t="s">
        <v>179</v>
      </c>
      <c r="Z23">
        <v>0.52</v>
      </c>
      <c r="AA23" t="s">
        <v>117</v>
      </c>
      <c r="AB23" t="s">
        <v>127</v>
      </c>
    </row>
    <row r="24" spans="2:28">
      <c r="B24" t="s">
        <v>168</v>
      </c>
      <c r="C24" t="s">
        <v>171</v>
      </c>
      <c r="D24" t="s">
        <v>172</v>
      </c>
      <c r="E24" t="s">
        <v>42</v>
      </c>
      <c r="F24" t="s">
        <v>173</v>
      </c>
      <c r="G24" t="s">
        <v>173</v>
      </c>
      <c r="H24">
        <v>12</v>
      </c>
      <c r="I24" t="s">
        <v>73</v>
      </c>
      <c r="J24" t="s">
        <v>49</v>
      </c>
      <c r="K24" t="s">
        <v>30</v>
      </c>
      <c r="L24" t="s">
        <v>27</v>
      </c>
      <c r="M24" t="s">
        <v>173</v>
      </c>
      <c r="N24" t="s">
        <v>173</v>
      </c>
      <c r="O24" t="s">
        <v>25</v>
      </c>
      <c r="P24">
        <v>4.0999999999999996</v>
      </c>
      <c r="Q24">
        <v>1200</v>
      </c>
      <c r="R24" s="137">
        <v>69</v>
      </c>
      <c r="S24" t="s">
        <v>77</v>
      </c>
      <c r="T24" t="s">
        <v>175</v>
      </c>
      <c r="U24" t="s">
        <v>78</v>
      </c>
      <c r="V24" t="s">
        <v>173</v>
      </c>
      <c r="W24" t="s">
        <v>173</v>
      </c>
      <c r="X24">
        <v>1</v>
      </c>
      <c r="Y24" t="s">
        <v>179</v>
      </c>
      <c r="Z24">
        <v>0.52</v>
      </c>
      <c r="AA24" t="s">
        <v>117</v>
      </c>
      <c r="AB24" t="s">
        <v>127</v>
      </c>
    </row>
    <row r="25" spans="2:28">
      <c r="B25" t="s">
        <v>169</v>
      </c>
      <c r="C25" t="s">
        <v>171</v>
      </c>
      <c r="D25" t="s">
        <v>172</v>
      </c>
      <c r="E25" t="s">
        <v>42</v>
      </c>
      <c r="F25" t="s">
        <v>173</v>
      </c>
      <c r="G25" t="s">
        <v>173</v>
      </c>
      <c r="H25">
        <v>16</v>
      </c>
      <c r="I25" t="s">
        <v>73</v>
      </c>
      <c r="J25" t="s">
        <v>49</v>
      </c>
      <c r="K25" t="s">
        <v>30</v>
      </c>
      <c r="L25" t="s">
        <v>27</v>
      </c>
      <c r="M25" t="s">
        <v>173</v>
      </c>
      <c r="N25" t="s">
        <v>173</v>
      </c>
      <c r="O25" t="s">
        <v>26</v>
      </c>
      <c r="P25">
        <v>6</v>
      </c>
      <c r="Q25">
        <v>1600</v>
      </c>
      <c r="R25" s="137">
        <v>74</v>
      </c>
      <c r="S25" t="s">
        <v>77</v>
      </c>
      <c r="T25" t="s">
        <v>176</v>
      </c>
      <c r="U25" t="s">
        <v>78</v>
      </c>
      <c r="V25" t="s">
        <v>173</v>
      </c>
      <c r="W25" t="s">
        <v>173</v>
      </c>
      <c r="X25">
        <v>1</v>
      </c>
      <c r="Y25" t="s">
        <v>179</v>
      </c>
      <c r="Z25">
        <v>0.52</v>
      </c>
      <c r="AA25" t="s">
        <v>117</v>
      </c>
      <c r="AB25" t="s">
        <v>127</v>
      </c>
    </row>
    <row r="26" spans="2:28">
      <c r="B26" t="s">
        <v>170</v>
      </c>
      <c r="C26" t="s">
        <v>171</v>
      </c>
      <c r="D26" t="s">
        <v>172</v>
      </c>
      <c r="E26" t="s">
        <v>42</v>
      </c>
      <c r="F26" t="s">
        <v>173</v>
      </c>
      <c r="G26" t="s">
        <v>173</v>
      </c>
      <c r="H26">
        <v>20</v>
      </c>
      <c r="I26" t="s">
        <v>73</v>
      </c>
      <c r="J26" t="s">
        <v>49</v>
      </c>
      <c r="K26" t="s">
        <v>30</v>
      </c>
      <c r="L26" t="s">
        <v>27</v>
      </c>
      <c r="M26" t="s">
        <v>173</v>
      </c>
      <c r="N26" t="s">
        <v>173</v>
      </c>
      <c r="O26">
        <v>1</v>
      </c>
      <c r="P26">
        <v>7.6</v>
      </c>
      <c r="Q26">
        <v>2000</v>
      </c>
      <c r="R26" s="137">
        <v>86</v>
      </c>
      <c r="S26" t="s">
        <v>77</v>
      </c>
      <c r="T26" t="s">
        <v>176</v>
      </c>
      <c r="U26" t="s">
        <v>78</v>
      </c>
      <c r="V26" t="s">
        <v>173</v>
      </c>
      <c r="W26" t="s">
        <v>173</v>
      </c>
      <c r="X26">
        <v>1</v>
      </c>
      <c r="Y26" t="s">
        <v>179</v>
      </c>
      <c r="Z26">
        <v>0.52</v>
      </c>
      <c r="AA26" t="s">
        <v>117</v>
      </c>
      <c r="AB26" t="s">
        <v>127</v>
      </c>
    </row>
  </sheetData>
  <sheetProtection algorithmName="SHA-512" hashValue="4TBXumIE3X4cmcXzcVomJLvEMJBxCrdMBhn0N7jVy2FDtadjI5/uW2qOsf0KMXPtEzAPXsdqEw5Tp9qUtOstuw==" saltValue="m6OuZ+8woOK+QdSVL5nt5w==" spinCount="100000" sheet="1" objects="1" scenarios="1"/>
  <autoFilter ref="B2:L26" xr:uid="{524FED65-2B23-419C-96FE-B4EEB721971C}"/>
  <phoneticPr fontId="3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03315-A686-4A79-80B2-3167FEDC97C9}">
  <sheetPr codeName="Sheet5"/>
  <dimension ref="B2:BE39"/>
  <sheetViews>
    <sheetView showGridLines="0" topLeftCell="L1" workbookViewId="0">
      <selection activeCell="AI25" sqref="AI25"/>
    </sheetView>
  </sheetViews>
  <sheetFormatPr defaultRowHeight="13.5"/>
  <cols>
    <col min="2" max="2" width="36.85546875" bestFit="1" customWidth="1"/>
    <col min="3" max="3" width="5.28515625" style="67" customWidth="1"/>
    <col min="4" max="4" width="7.28515625" style="67" customWidth="1"/>
    <col min="5" max="9" width="6.42578125" style="67" customWidth="1"/>
    <col min="15" max="21" width="5.7109375" customWidth="1"/>
    <col min="23" max="23" width="5.28515625" style="67" customWidth="1"/>
    <col min="24" max="24" width="7.28515625" style="67" customWidth="1"/>
    <col min="25" max="29" width="6.42578125" style="67" customWidth="1"/>
    <col min="31" max="32" width="6.42578125" customWidth="1"/>
    <col min="35" max="35" width="32.28515625" bestFit="1" customWidth="1"/>
  </cols>
  <sheetData>
    <row r="2" spans="2:57">
      <c r="C2" s="95"/>
      <c r="D2" s="95"/>
      <c r="E2" s="96"/>
      <c r="F2" s="95"/>
      <c r="G2" s="95"/>
      <c r="H2" s="95"/>
      <c r="I2" s="95"/>
      <c r="Q2" t="s">
        <v>130</v>
      </c>
      <c r="Y2" t="s">
        <v>131</v>
      </c>
    </row>
    <row r="3" spans="2:57">
      <c r="C3" s="97"/>
      <c r="D3" s="97"/>
      <c r="E3" s="97"/>
      <c r="F3" s="97"/>
      <c r="G3" s="97"/>
      <c r="H3" s="97"/>
      <c r="I3" s="97"/>
      <c r="W3" s="68"/>
      <c r="X3" s="68"/>
      <c r="Y3" s="68"/>
      <c r="Z3" s="68"/>
      <c r="AA3" s="68"/>
      <c r="AB3" s="68"/>
      <c r="AC3" s="68"/>
    </row>
    <row r="4" spans="2:57" ht="24" customHeight="1">
      <c r="C4" s="98"/>
      <c r="D4" s="98"/>
      <c r="E4" s="99"/>
      <c r="F4" s="99"/>
      <c r="G4" s="99"/>
      <c r="H4" s="99"/>
      <c r="I4" s="99"/>
      <c r="O4" s="69"/>
      <c r="P4" s="70"/>
      <c r="Q4" s="175" t="s">
        <v>64</v>
      </c>
      <c r="R4" s="176"/>
      <c r="S4" s="176"/>
      <c r="T4" s="176"/>
      <c r="U4" s="177"/>
      <c r="W4" s="69"/>
      <c r="X4" s="70"/>
      <c r="Y4" s="173" t="s">
        <v>64</v>
      </c>
      <c r="Z4" s="174"/>
      <c r="AA4" s="174"/>
      <c r="AB4" s="174"/>
      <c r="AC4" s="174"/>
      <c r="AZ4" s="93"/>
      <c r="BA4" s="93"/>
      <c r="BB4" s="93"/>
      <c r="BC4" s="93"/>
      <c r="BD4" s="93"/>
    </row>
    <row r="5" spans="2:57">
      <c r="B5" s="100" t="s">
        <v>89</v>
      </c>
      <c r="C5" s="101">
        <v>1</v>
      </c>
      <c r="D5" s="101">
        <v>2</v>
      </c>
      <c r="E5" s="101">
        <v>3</v>
      </c>
      <c r="F5" s="101">
        <v>4</v>
      </c>
      <c r="G5" s="101">
        <v>5</v>
      </c>
      <c r="H5" s="101">
        <v>6</v>
      </c>
      <c r="I5" s="101">
        <v>7</v>
      </c>
      <c r="J5" s="101">
        <v>8</v>
      </c>
      <c r="K5" s="101">
        <v>9</v>
      </c>
      <c r="L5" s="101">
        <v>10</v>
      </c>
      <c r="O5" s="120" t="s">
        <v>65</v>
      </c>
      <c r="P5" s="82" t="s">
        <v>66</v>
      </c>
      <c r="Q5" s="121">
        <v>0.1</v>
      </c>
      <c r="R5" s="121">
        <v>0.2</v>
      </c>
      <c r="S5" s="121">
        <v>0.3</v>
      </c>
      <c r="T5" s="121">
        <v>0.4</v>
      </c>
      <c r="U5" s="121">
        <v>0.5</v>
      </c>
      <c r="W5" s="120" t="s">
        <v>65</v>
      </c>
      <c r="X5" s="82" t="s">
        <v>88</v>
      </c>
      <c r="Y5" s="121">
        <v>0.1</v>
      </c>
      <c r="Z5" s="121">
        <v>0.2</v>
      </c>
      <c r="AA5" s="121">
        <v>0.3</v>
      </c>
      <c r="AB5" s="121">
        <v>0.4</v>
      </c>
      <c r="AC5" s="121">
        <v>0.5</v>
      </c>
      <c r="AI5" t="s">
        <v>87</v>
      </c>
      <c r="AZ5" s="93"/>
      <c r="BA5" s="93"/>
      <c r="BB5" s="93"/>
      <c r="BC5" s="93"/>
      <c r="BD5" s="93"/>
      <c r="BE5" s="93"/>
    </row>
    <row r="6" spans="2:57">
      <c r="B6" t="s">
        <v>183</v>
      </c>
      <c r="C6" s="130">
        <v>8</v>
      </c>
      <c r="D6" s="71" t="s">
        <v>67</v>
      </c>
      <c r="E6" s="71">
        <v>749</v>
      </c>
      <c r="F6" s="71">
        <v>705</v>
      </c>
      <c r="G6" s="71">
        <v>658</v>
      </c>
      <c r="H6" s="71">
        <v>614</v>
      </c>
      <c r="I6" s="71">
        <v>558</v>
      </c>
      <c r="K6" s="94"/>
      <c r="O6" s="172">
        <v>8</v>
      </c>
      <c r="P6" s="128" t="s">
        <v>67</v>
      </c>
      <c r="Q6" s="128">
        <v>749</v>
      </c>
      <c r="R6" s="128">
        <v>705</v>
      </c>
      <c r="S6" s="128">
        <v>658</v>
      </c>
      <c r="T6" s="128">
        <v>614</v>
      </c>
      <c r="U6" s="128">
        <v>558</v>
      </c>
      <c r="W6" s="122">
        <v>8</v>
      </c>
      <c r="X6" s="123">
        <v>1</v>
      </c>
      <c r="Y6" s="124">
        <v>502.2</v>
      </c>
      <c r="Z6" s="124">
        <v>265.5</v>
      </c>
      <c r="AA6" s="124">
        <v>155.30000000000001</v>
      </c>
      <c r="AB6" s="124">
        <v>155.80000000000001</v>
      </c>
      <c r="AC6" s="124">
        <v>155.69999999999999</v>
      </c>
      <c r="AI6" t="s">
        <v>31</v>
      </c>
      <c r="AJ6" t="s">
        <v>66</v>
      </c>
      <c r="AK6">
        <v>0.1</v>
      </c>
      <c r="AL6">
        <v>0.2</v>
      </c>
      <c r="AM6">
        <v>0.3</v>
      </c>
      <c r="AN6">
        <v>0.4</v>
      </c>
      <c r="AO6">
        <v>0.5</v>
      </c>
      <c r="AZ6" s="93"/>
      <c r="BA6" s="93"/>
      <c r="BB6" s="93"/>
      <c r="BC6" s="93"/>
      <c r="BD6" s="93"/>
      <c r="BE6" s="93"/>
    </row>
    <row r="7" spans="2:57">
      <c r="B7" t="s">
        <v>184</v>
      </c>
      <c r="C7" s="130">
        <v>8</v>
      </c>
      <c r="D7" s="71" t="s">
        <v>71</v>
      </c>
      <c r="E7" s="71">
        <v>865</v>
      </c>
      <c r="F7" s="71">
        <v>815</v>
      </c>
      <c r="G7" s="71">
        <v>760</v>
      </c>
      <c r="H7" s="71">
        <v>708</v>
      </c>
      <c r="I7" s="71">
        <v>646</v>
      </c>
      <c r="K7" s="94"/>
      <c r="O7" s="172"/>
      <c r="P7" s="129" t="s">
        <v>71</v>
      </c>
      <c r="Q7" s="128">
        <v>865</v>
      </c>
      <c r="R7" s="128">
        <v>815</v>
      </c>
      <c r="S7" s="128">
        <v>760</v>
      </c>
      <c r="T7" s="128">
        <v>708</v>
      </c>
      <c r="U7" s="128">
        <v>646</v>
      </c>
      <c r="W7" s="122">
        <v>8</v>
      </c>
      <c r="X7" s="123">
        <v>2</v>
      </c>
      <c r="Y7" s="124">
        <v>667.4</v>
      </c>
      <c r="Z7" s="124">
        <v>667.8</v>
      </c>
      <c r="AA7" s="124">
        <v>636.20000000000005</v>
      </c>
      <c r="AB7" s="124">
        <v>596.9</v>
      </c>
      <c r="AC7" s="124">
        <v>562</v>
      </c>
      <c r="AI7" t="s">
        <v>45</v>
      </c>
      <c r="AJ7" t="s">
        <v>66</v>
      </c>
      <c r="AK7">
        <v>0.1</v>
      </c>
      <c r="AL7">
        <v>0.2</v>
      </c>
      <c r="AM7">
        <v>0.3</v>
      </c>
      <c r="AN7">
        <v>0.4</v>
      </c>
      <c r="AO7">
        <v>0.5</v>
      </c>
      <c r="AZ7" s="93"/>
      <c r="BA7" s="93"/>
      <c r="BB7" s="93"/>
      <c r="BC7" s="93"/>
      <c r="BD7" s="93"/>
      <c r="BE7" s="93"/>
    </row>
    <row r="8" spans="2:57">
      <c r="B8" t="s">
        <v>185</v>
      </c>
      <c r="C8" s="130">
        <v>8</v>
      </c>
      <c r="D8" s="102" t="s">
        <v>70</v>
      </c>
      <c r="E8" s="71">
        <v>904</v>
      </c>
      <c r="F8" s="71">
        <v>836</v>
      </c>
      <c r="G8" s="71">
        <v>801</v>
      </c>
      <c r="H8" s="71">
        <v>740</v>
      </c>
      <c r="I8" s="71">
        <v>681</v>
      </c>
      <c r="K8" s="94"/>
      <c r="O8" s="172"/>
      <c r="P8" s="128" t="s">
        <v>70</v>
      </c>
      <c r="Q8" s="128">
        <v>904</v>
      </c>
      <c r="R8" s="128">
        <v>836</v>
      </c>
      <c r="S8" s="128">
        <v>801</v>
      </c>
      <c r="T8" s="128">
        <v>740</v>
      </c>
      <c r="U8" s="128">
        <v>681</v>
      </c>
      <c r="W8" s="122">
        <v>8</v>
      </c>
      <c r="X8" s="123" t="s">
        <v>81</v>
      </c>
      <c r="Y8" s="124">
        <v>1008.1</v>
      </c>
      <c r="Z8" s="124">
        <v>980</v>
      </c>
      <c r="AA8" s="124">
        <v>925.1</v>
      </c>
      <c r="AB8" s="124">
        <v>932.9</v>
      </c>
      <c r="AC8" s="124">
        <v>915.4</v>
      </c>
      <c r="AI8" t="s">
        <v>30</v>
      </c>
      <c r="AJ8" t="s">
        <v>88</v>
      </c>
      <c r="AK8">
        <v>0.1</v>
      </c>
      <c r="AL8">
        <v>0.2</v>
      </c>
      <c r="AM8">
        <v>0.3</v>
      </c>
      <c r="AN8">
        <v>0.4</v>
      </c>
      <c r="AO8">
        <v>0.5</v>
      </c>
      <c r="AZ8" s="93"/>
      <c r="BA8" s="93"/>
      <c r="BB8" s="93"/>
      <c r="BC8" s="93"/>
      <c r="BD8" s="93"/>
      <c r="BE8" s="93"/>
    </row>
    <row r="9" spans="2:57">
      <c r="B9" t="s">
        <v>186</v>
      </c>
      <c r="C9" s="130">
        <v>12</v>
      </c>
      <c r="D9" s="71" t="s">
        <v>67</v>
      </c>
      <c r="E9" s="71">
        <v>1198</v>
      </c>
      <c r="F9" s="71">
        <v>1144</v>
      </c>
      <c r="G9" s="71">
        <v>1086</v>
      </c>
      <c r="H9" s="71">
        <v>1018</v>
      </c>
      <c r="I9" s="71">
        <v>962</v>
      </c>
      <c r="K9" s="94"/>
      <c r="O9" s="172">
        <v>12</v>
      </c>
      <c r="P9" s="128" t="s">
        <v>67</v>
      </c>
      <c r="Q9" s="128">
        <v>1198</v>
      </c>
      <c r="R9" s="128">
        <v>1144</v>
      </c>
      <c r="S9" s="128">
        <v>1086</v>
      </c>
      <c r="T9" s="128">
        <v>1018</v>
      </c>
      <c r="U9" s="128">
        <v>962</v>
      </c>
      <c r="W9" s="122">
        <v>8</v>
      </c>
      <c r="X9" s="125" t="s">
        <v>129</v>
      </c>
      <c r="Y9" s="124">
        <v>856.3</v>
      </c>
      <c r="Z9" s="124">
        <v>838.9</v>
      </c>
      <c r="AA9" s="124">
        <v>819.3</v>
      </c>
      <c r="AB9" s="124">
        <v>793.6</v>
      </c>
      <c r="AC9" s="124">
        <v>783.3</v>
      </c>
      <c r="AI9" t="s">
        <v>46</v>
      </c>
      <c r="AJ9" t="s">
        <v>88</v>
      </c>
      <c r="AK9">
        <v>0.1</v>
      </c>
      <c r="AL9">
        <v>0.2</v>
      </c>
      <c r="AM9">
        <v>0.3</v>
      </c>
      <c r="AN9">
        <v>0.4</v>
      </c>
      <c r="AO9">
        <v>0.5</v>
      </c>
    </row>
    <row r="10" spans="2:57">
      <c r="B10" t="s">
        <v>187</v>
      </c>
      <c r="C10" s="130">
        <v>12</v>
      </c>
      <c r="D10" s="71" t="s">
        <v>71</v>
      </c>
      <c r="E10" s="71">
        <v>1257</v>
      </c>
      <c r="F10" s="71">
        <v>1198</v>
      </c>
      <c r="G10" s="71">
        <v>1130</v>
      </c>
      <c r="H10" s="71">
        <v>1072</v>
      </c>
      <c r="I10" s="71">
        <v>1010</v>
      </c>
      <c r="K10" s="94"/>
      <c r="O10" s="172"/>
      <c r="P10" s="129" t="s">
        <v>71</v>
      </c>
      <c r="Q10" s="128">
        <v>1257</v>
      </c>
      <c r="R10" s="128">
        <v>1198</v>
      </c>
      <c r="S10" s="128">
        <v>1130</v>
      </c>
      <c r="T10" s="128">
        <v>1072</v>
      </c>
      <c r="U10" s="128">
        <v>1010</v>
      </c>
      <c r="W10" s="122">
        <v>8</v>
      </c>
      <c r="X10" s="123">
        <v>5</v>
      </c>
      <c r="Y10" s="124">
        <v>789.8</v>
      </c>
      <c r="Z10" s="124">
        <v>757.9</v>
      </c>
      <c r="AA10" s="124">
        <v>739.8</v>
      </c>
      <c r="AB10" s="124">
        <v>734.4</v>
      </c>
      <c r="AC10" s="124">
        <v>696.1</v>
      </c>
    </row>
    <row r="11" spans="2:57">
      <c r="B11" t="s">
        <v>188</v>
      </c>
      <c r="C11" s="130">
        <v>12</v>
      </c>
      <c r="D11" s="102" t="s">
        <v>70</v>
      </c>
      <c r="E11" s="71">
        <v>1273</v>
      </c>
      <c r="F11" s="71">
        <v>1215</v>
      </c>
      <c r="G11" s="71">
        <v>1158</v>
      </c>
      <c r="H11" s="71">
        <v>1094</v>
      </c>
      <c r="I11" s="71">
        <v>1018</v>
      </c>
      <c r="K11" s="94"/>
      <c r="O11" s="172"/>
      <c r="P11" s="128" t="s">
        <v>70</v>
      </c>
      <c r="Q11" s="128">
        <v>1273</v>
      </c>
      <c r="R11" s="128">
        <v>1215</v>
      </c>
      <c r="S11" s="128">
        <v>1158</v>
      </c>
      <c r="T11" s="128">
        <v>1094</v>
      </c>
      <c r="U11" s="128">
        <v>1018</v>
      </c>
      <c r="W11" s="126">
        <v>12</v>
      </c>
      <c r="X11" s="123">
        <v>1</v>
      </c>
      <c r="Y11" s="124">
        <v>839.2</v>
      </c>
      <c r="Z11" s="124">
        <v>657.9</v>
      </c>
      <c r="AA11" s="124">
        <v>320.3</v>
      </c>
      <c r="AB11" s="124">
        <v>257.60000000000002</v>
      </c>
      <c r="AC11" s="124">
        <v>219.6</v>
      </c>
    </row>
    <row r="12" spans="2:57">
      <c r="B12" t="s">
        <v>189</v>
      </c>
      <c r="C12" s="130">
        <v>16</v>
      </c>
      <c r="D12" s="71" t="s">
        <v>67</v>
      </c>
      <c r="E12" s="71">
        <v>1576</v>
      </c>
      <c r="F12" s="71">
        <v>1514</v>
      </c>
      <c r="G12" s="71">
        <v>1433</v>
      </c>
      <c r="H12" s="71">
        <v>1338</v>
      </c>
      <c r="I12" s="71">
        <v>1264</v>
      </c>
      <c r="K12" s="94"/>
      <c r="O12" s="172">
        <v>16</v>
      </c>
      <c r="P12" s="128" t="s">
        <v>67</v>
      </c>
      <c r="Q12" s="128">
        <v>1576</v>
      </c>
      <c r="R12" s="128">
        <v>1514</v>
      </c>
      <c r="S12" s="128">
        <v>1433</v>
      </c>
      <c r="T12" s="128">
        <v>1338</v>
      </c>
      <c r="U12" s="128">
        <v>1264</v>
      </c>
      <c r="W12" s="127">
        <v>12</v>
      </c>
      <c r="X12" s="123">
        <v>2</v>
      </c>
      <c r="Y12" s="124">
        <v>915.3</v>
      </c>
      <c r="Z12" s="124">
        <v>761.5</v>
      </c>
      <c r="AA12" s="124">
        <v>663.7</v>
      </c>
      <c r="AB12" s="124">
        <v>617.1</v>
      </c>
      <c r="AC12" s="124">
        <v>566.6</v>
      </c>
    </row>
    <row r="13" spans="2:57">
      <c r="B13" t="s">
        <v>190</v>
      </c>
      <c r="C13" s="130">
        <v>16</v>
      </c>
      <c r="D13" s="71" t="s">
        <v>68</v>
      </c>
      <c r="E13" s="71">
        <v>1643</v>
      </c>
      <c r="F13" s="71">
        <v>1576</v>
      </c>
      <c r="G13" s="71">
        <v>1490</v>
      </c>
      <c r="H13" s="71">
        <v>1407</v>
      </c>
      <c r="I13" s="71">
        <v>1320</v>
      </c>
      <c r="K13" s="94"/>
      <c r="O13" s="172"/>
      <c r="P13" s="128" t="s">
        <v>68</v>
      </c>
      <c r="Q13" s="128">
        <v>1643</v>
      </c>
      <c r="R13" s="128">
        <v>1576</v>
      </c>
      <c r="S13" s="128">
        <v>1490</v>
      </c>
      <c r="T13" s="128">
        <v>1407</v>
      </c>
      <c r="U13" s="128">
        <v>1320</v>
      </c>
      <c r="W13" s="127">
        <v>12</v>
      </c>
      <c r="X13" s="123" t="s">
        <v>81</v>
      </c>
      <c r="Y13" s="124">
        <v>1314.8</v>
      </c>
      <c r="Z13" s="124">
        <v>1263.9000000000001</v>
      </c>
      <c r="AA13" s="124">
        <v>1226.7</v>
      </c>
      <c r="AB13" s="124">
        <v>1186.8</v>
      </c>
      <c r="AC13" s="124">
        <v>1151</v>
      </c>
    </row>
    <row r="14" spans="2:57">
      <c r="B14" t="s">
        <v>191</v>
      </c>
      <c r="C14" s="130">
        <v>16</v>
      </c>
      <c r="D14" s="102" t="s">
        <v>69</v>
      </c>
      <c r="E14" s="71">
        <v>1707</v>
      </c>
      <c r="F14" s="71">
        <v>1606</v>
      </c>
      <c r="G14" s="71">
        <v>1545</v>
      </c>
      <c r="H14" s="71">
        <v>1441</v>
      </c>
      <c r="I14" s="71">
        <v>1364</v>
      </c>
      <c r="K14" s="94"/>
      <c r="O14" s="172"/>
      <c r="P14" s="129" t="s">
        <v>69</v>
      </c>
      <c r="Q14" s="128">
        <v>1707</v>
      </c>
      <c r="R14" s="128">
        <v>1606</v>
      </c>
      <c r="S14" s="128">
        <v>1545</v>
      </c>
      <c r="T14" s="128">
        <v>1441</v>
      </c>
      <c r="U14" s="128">
        <v>1364</v>
      </c>
      <c r="W14" s="127">
        <v>12</v>
      </c>
      <c r="X14" s="125" t="s">
        <v>129</v>
      </c>
      <c r="Y14" s="124">
        <v>1105</v>
      </c>
      <c r="Z14" s="124">
        <v>1060</v>
      </c>
      <c r="AA14" s="124">
        <v>1009</v>
      </c>
      <c r="AB14" s="124">
        <v>972.7</v>
      </c>
      <c r="AC14" s="124">
        <v>926.1</v>
      </c>
    </row>
    <row r="15" spans="2:57">
      <c r="B15" t="s">
        <v>192</v>
      </c>
      <c r="C15" s="130">
        <v>20</v>
      </c>
      <c r="D15" s="71" t="s">
        <v>67</v>
      </c>
      <c r="E15" s="71">
        <v>1759</v>
      </c>
      <c r="F15" s="71">
        <v>1691</v>
      </c>
      <c r="G15" s="71">
        <v>1652</v>
      </c>
      <c r="H15" s="71">
        <v>1580</v>
      </c>
      <c r="I15" s="71">
        <v>1512</v>
      </c>
      <c r="K15" s="94"/>
      <c r="O15" s="172">
        <v>20</v>
      </c>
      <c r="P15" s="128" t="s">
        <v>67</v>
      </c>
      <c r="Q15" s="128">
        <v>1759</v>
      </c>
      <c r="R15" s="128">
        <v>1691</v>
      </c>
      <c r="S15" s="128">
        <v>1652</v>
      </c>
      <c r="T15" s="128">
        <v>1580</v>
      </c>
      <c r="U15" s="128">
        <v>1512</v>
      </c>
      <c r="W15" s="127">
        <v>12</v>
      </c>
      <c r="X15" s="123">
        <v>5</v>
      </c>
      <c r="Y15" s="124">
        <v>1047.5999999999999</v>
      </c>
      <c r="Z15" s="124">
        <v>990</v>
      </c>
      <c r="AA15" s="124">
        <v>951.2</v>
      </c>
      <c r="AB15" s="124">
        <v>910.2</v>
      </c>
      <c r="AC15" s="124">
        <v>852.1</v>
      </c>
    </row>
    <row r="16" spans="2:57">
      <c r="B16" t="s">
        <v>193</v>
      </c>
      <c r="C16" s="130">
        <v>20</v>
      </c>
      <c r="D16" s="71" t="s">
        <v>68</v>
      </c>
      <c r="E16" s="71">
        <v>1838</v>
      </c>
      <c r="F16" s="71">
        <v>1788</v>
      </c>
      <c r="G16" s="71">
        <v>1729</v>
      </c>
      <c r="H16" s="71">
        <v>1644</v>
      </c>
      <c r="I16" s="71">
        <v>1555</v>
      </c>
      <c r="K16" s="94"/>
      <c r="O16" s="172"/>
      <c r="P16" s="128" t="s">
        <v>68</v>
      </c>
      <c r="Q16" s="128">
        <v>1838</v>
      </c>
      <c r="R16" s="128">
        <v>1788</v>
      </c>
      <c r="S16" s="128">
        <v>1729</v>
      </c>
      <c r="T16" s="128">
        <v>1644</v>
      </c>
      <c r="U16" s="128">
        <v>1555</v>
      </c>
      <c r="W16" s="126">
        <v>16</v>
      </c>
      <c r="X16" s="123">
        <v>1</v>
      </c>
      <c r="Y16" s="124">
        <v>957.1</v>
      </c>
      <c r="Z16" s="124">
        <v>772.7</v>
      </c>
      <c r="AA16" s="124">
        <v>655.9</v>
      </c>
      <c r="AB16" s="124">
        <v>599.29999999999995</v>
      </c>
      <c r="AC16" s="124">
        <v>530.70000000000005</v>
      </c>
    </row>
    <row r="17" spans="2:29">
      <c r="B17" t="s">
        <v>194</v>
      </c>
      <c r="C17" s="130">
        <v>20</v>
      </c>
      <c r="D17" s="102" t="s">
        <v>69</v>
      </c>
      <c r="E17" s="71">
        <v>1928</v>
      </c>
      <c r="F17" s="71">
        <v>1867</v>
      </c>
      <c r="G17" s="71">
        <v>1810</v>
      </c>
      <c r="H17" s="71">
        <v>1729</v>
      </c>
      <c r="I17" s="71">
        <v>1637</v>
      </c>
      <c r="K17" s="94"/>
      <c r="O17" s="172"/>
      <c r="P17" s="129" t="s">
        <v>69</v>
      </c>
      <c r="Q17" s="128">
        <v>1928</v>
      </c>
      <c r="R17" s="128">
        <v>1867</v>
      </c>
      <c r="S17" s="128">
        <v>1810</v>
      </c>
      <c r="T17" s="128">
        <v>1729</v>
      </c>
      <c r="U17" s="128">
        <v>1637</v>
      </c>
      <c r="W17" s="122">
        <v>16</v>
      </c>
      <c r="X17" s="123">
        <v>2</v>
      </c>
      <c r="Y17" s="124">
        <v>1020.1</v>
      </c>
      <c r="Z17" s="124">
        <v>957.1</v>
      </c>
      <c r="AA17" s="124">
        <v>915.6</v>
      </c>
      <c r="AB17" s="124">
        <v>869.5</v>
      </c>
      <c r="AC17" s="124">
        <v>827.7</v>
      </c>
    </row>
    <row r="18" spans="2:29">
      <c r="B18" t="s">
        <v>195</v>
      </c>
      <c r="C18" s="130">
        <v>8</v>
      </c>
      <c r="D18" s="71">
        <v>1</v>
      </c>
      <c r="E18" s="71">
        <v>502.2</v>
      </c>
      <c r="F18" s="71">
        <v>265.5</v>
      </c>
      <c r="G18" s="71">
        <v>155.30000000000001</v>
      </c>
      <c r="H18" s="71">
        <v>155.80000000000001</v>
      </c>
      <c r="I18" s="71">
        <v>155.69999999999999</v>
      </c>
      <c r="K18" s="94"/>
      <c r="W18" s="122">
        <v>16</v>
      </c>
      <c r="X18" s="123" t="s">
        <v>81</v>
      </c>
      <c r="Y18" s="124">
        <v>1617.2</v>
      </c>
      <c r="Z18" s="124">
        <v>1579.8</v>
      </c>
      <c r="AA18" s="124">
        <v>1543.9</v>
      </c>
      <c r="AB18" s="124">
        <v>1511.6</v>
      </c>
      <c r="AC18" s="124">
        <v>1480.2</v>
      </c>
    </row>
    <row r="19" spans="2:29">
      <c r="B19" t="s">
        <v>196</v>
      </c>
      <c r="C19" s="130">
        <v>8</v>
      </c>
      <c r="D19" s="71">
        <v>2</v>
      </c>
      <c r="E19" s="71">
        <v>667.4</v>
      </c>
      <c r="F19" s="71">
        <v>667.8</v>
      </c>
      <c r="G19" s="71">
        <v>636.20000000000005</v>
      </c>
      <c r="H19" s="71">
        <v>596.9</v>
      </c>
      <c r="I19" s="71">
        <v>562</v>
      </c>
      <c r="K19" s="94"/>
      <c r="W19" s="122">
        <v>16</v>
      </c>
      <c r="X19" s="125" t="s">
        <v>129</v>
      </c>
      <c r="Y19" s="124">
        <v>1430.8</v>
      </c>
      <c r="Z19" s="124">
        <v>1390.5</v>
      </c>
      <c r="AA19" s="124">
        <v>1356.4</v>
      </c>
      <c r="AB19" s="124">
        <v>1324.9</v>
      </c>
      <c r="AC19" s="124">
        <v>1294.0999999999999</v>
      </c>
    </row>
    <row r="20" spans="2:29">
      <c r="B20" t="s">
        <v>197</v>
      </c>
      <c r="C20" s="130">
        <v>8</v>
      </c>
      <c r="D20" s="102" t="s">
        <v>81</v>
      </c>
      <c r="E20" s="71">
        <v>1008.1</v>
      </c>
      <c r="F20" s="71">
        <v>980</v>
      </c>
      <c r="G20" s="71">
        <v>925.1</v>
      </c>
      <c r="H20" s="71">
        <v>932.9</v>
      </c>
      <c r="I20" s="71">
        <v>915.4</v>
      </c>
      <c r="K20" s="94"/>
      <c r="W20" s="122">
        <v>16</v>
      </c>
      <c r="X20" s="123">
        <v>5</v>
      </c>
      <c r="Y20" s="124">
        <v>1384.8</v>
      </c>
      <c r="Z20" s="124">
        <v>1341.6</v>
      </c>
      <c r="AA20" s="124">
        <v>1301.4000000000001</v>
      </c>
      <c r="AB20" s="124">
        <v>1267.3</v>
      </c>
      <c r="AC20" s="124">
        <v>1232.8</v>
      </c>
    </row>
    <row r="21" spans="2:29">
      <c r="B21" t="s">
        <v>198</v>
      </c>
      <c r="C21" s="130">
        <v>8</v>
      </c>
      <c r="D21" s="71" t="s">
        <v>129</v>
      </c>
      <c r="E21" s="71">
        <v>856.3</v>
      </c>
      <c r="F21" s="71">
        <v>838.9</v>
      </c>
      <c r="G21" s="71">
        <v>819.3</v>
      </c>
      <c r="H21" s="71">
        <v>793.6</v>
      </c>
      <c r="I21" s="71">
        <v>783.3</v>
      </c>
      <c r="K21" s="94"/>
      <c r="W21" s="126">
        <v>20</v>
      </c>
      <c r="X21" s="123">
        <v>1</v>
      </c>
      <c r="Y21" s="124">
        <v>1112.7</v>
      </c>
      <c r="Z21" s="124">
        <v>899.8</v>
      </c>
      <c r="AA21" s="124">
        <v>756.6</v>
      </c>
      <c r="AB21" s="124">
        <v>677.5</v>
      </c>
      <c r="AC21" s="124">
        <v>595.4</v>
      </c>
    </row>
    <row r="22" spans="2:29">
      <c r="B22" t="s">
        <v>199</v>
      </c>
      <c r="C22" s="130">
        <v>8</v>
      </c>
      <c r="D22" s="71">
        <v>5</v>
      </c>
      <c r="E22" s="71">
        <v>789.8</v>
      </c>
      <c r="F22" s="71">
        <v>757.9</v>
      </c>
      <c r="G22" s="71">
        <v>739.8</v>
      </c>
      <c r="H22" s="71">
        <v>734.4</v>
      </c>
      <c r="I22" s="71">
        <v>696.1</v>
      </c>
      <c r="K22" s="94"/>
      <c r="W22" s="127">
        <v>20</v>
      </c>
      <c r="X22" s="123">
        <v>2</v>
      </c>
      <c r="Y22" s="124">
        <v>1359.6</v>
      </c>
      <c r="Z22" s="124">
        <v>1303.7</v>
      </c>
      <c r="AA22" s="124">
        <v>1249.4000000000001</v>
      </c>
      <c r="AB22" s="124">
        <v>1203.2</v>
      </c>
      <c r="AC22" s="124">
        <v>1144.8</v>
      </c>
    </row>
    <row r="23" spans="2:29">
      <c r="B23" t="s">
        <v>200</v>
      </c>
      <c r="C23" s="130">
        <v>12</v>
      </c>
      <c r="D23" s="102">
        <v>1</v>
      </c>
      <c r="E23" s="71">
        <v>839.2</v>
      </c>
      <c r="F23" s="71">
        <v>657.9</v>
      </c>
      <c r="G23" s="71">
        <v>320.3</v>
      </c>
      <c r="H23" s="71">
        <v>257.60000000000002</v>
      </c>
      <c r="I23" s="71">
        <v>219.6</v>
      </c>
      <c r="K23" s="94"/>
      <c r="W23" s="127">
        <v>20</v>
      </c>
      <c r="X23" s="123" t="s">
        <v>81</v>
      </c>
      <c r="Y23" s="124">
        <v>1924.3</v>
      </c>
      <c r="Z23" s="124">
        <v>1856.6</v>
      </c>
      <c r="AA23" s="124">
        <v>1799.2</v>
      </c>
      <c r="AB23" s="124">
        <v>1737.9</v>
      </c>
      <c r="AC23" s="124">
        <v>1692.2</v>
      </c>
    </row>
    <row r="24" spans="2:29">
      <c r="B24" t="s">
        <v>201</v>
      </c>
      <c r="C24" s="130">
        <v>12</v>
      </c>
      <c r="D24" s="71">
        <v>2</v>
      </c>
      <c r="E24" s="71">
        <v>915.3</v>
      </c>
      <c r="F24" s="71">
        <v>761.5</v>
      </c>
      <c r="G24" s="71">
        <v>663.7</v>
      </c>
      <c r="H24" s="71">
        <v>617.1</v>
      </c>
      <c r="I24" s="71">
        <v>566.6</v>
      </c>
      <c r="K24" s="94"/>
      <c r="W24" s="127">
        <v>20</v>
      </c>
      <c r="X24" s="125" t="s">
        <v>129</v>
      </c>
      <c r="Y24" s="124">
        <v>1556.9</v>
      </c>
      <c r="Z24" s="124">
        <v>1497.7</v>
      </c>
      <c r="AA24" s="124">
        <v>1427.1</v>
      </c>
      <c r="AB24" s="124">
        <v>1380.9</v>
      </c>
      <c r="AC24" s="124">
        <v>1320.8</v>
      </c>
    </row>
    <row r="25" spans="2:29">
      <c r="B25" t="s">
        <v>202</v>
      </c>
      <c r="C25" s="130">
        <v>12</v>
      </c>
      <c r="D25" s="71" t="s">
        <v>81</v>
      </c>
      <c r="E25" s="71">
        <v>1314.8</v>
      </c>
      <c r="F25" s="71">
        <v>1263.9000000000001</v>
      </c>
      <c r="G25" s="71">
        <v>1226.7</v>
      </c>
      <c r="H25" s="71">
        <v>1186.8</v>
      </c>
      <c r="I25" s="71">
        <v>1151</v>
      </c>
      <c r="K25" s="94"/>
      <c r="W25" s="127">
        <v>20</v>
      </c>
      <c r="X25" s="123">
        <v>5</v>
      </c>
      <c r="Y25" s="124">
        <v>1777.5</v>
      </c>
      <c r="Z25" s="124">
        <v>1688.6</v>
      </c>
      <c r="AA25" s="124">
        <v>1604.2</v>
      </c>
      <c r="AB25" s="124">
        <v>1543</v>
      </c>
      <c r="AC25" s="124">
        <v>1477.7</v>
      </c>
    </row>
    <row r="26" spans="2:29">
      <c r="B26" t="s">
        <v>203</v>
      </c>
      <c r="C26" s="130">
        <v>12</v>
      </c>
      <c r="D26" s="102" t="s">
        <v>129</v>
      </c>
      <c r="E26" s="71">
        <v>1105</v>
      </c>
      <c r="F26" s="71">
        <v>1060</v>
      </c>
      <c r="G26" s="71">
        <v>1009</v>
      </c>
      <c r="H26" s="71">
        <v>972.7</v>
      </c>
      <c r="I26" s="71">
        <v>926.1</v>
      </c>
      <c r="K26" s="94"/>
    </row>
    <row r="27" spans="2:29">
      <c r="B27" t="s">
        <v>204</v>
      </c>
      <c r="C27" s="130">
        <v>12</v>
      </c>
      <c r="D27" s="71">
        <v>5</v>
      </c>
      <c r="E27" s="71">
        <v>1047.5999999999999</v>
      </c>
      <c r="F27" s="71">
        <v>990</v>
      </c>
      <c r="G27" s="71">
        <v>951.2</v>
      </c>
      <c r="H27" s="71">
        <v>910.2</v>
      </c>
      <c r="I27" s="71">
        <v>852.1</v>
      </c>
      <c r="K27" s="94"/>
      <c r="W27" s="131" t="s">
        <v>215</v>
      </c>
    </row>
    <row r="28" spans="2:29">
      <c r="C28" s="130"/>
      <c r="D28" s="71"/>
      <c r="E28" s="71"/>
      <c r="F28" s="71"/>
      <c r="G28" s="71"/>
      <c r="H28" s="71"/>
      <c r="I28" s="71"/>
      <c r="K28" s="94"/>
      <c r="W28" s="131" t="s">
        <v>216</v>
      </c>
    </row>
    <row r="29" spans="2:29">
      <c r="B29" t="s">
        <v>205</v>
      </c>
      <c r="C29" s="130">
        <v>16</v>
      </c>
      <c r="D29" s="71">
        <v>1</v>
      </c>
      <c r="E29" s="71">
        <v>957.1</v>
      </c>
      <c r="F29" s="71">
        <v>772.7</v>
      </c>
      <c r="G29" s="71">
        <v>655.9</v>
      </c>
      <c r="H29" s="71">
        <v>599.29999999999995</v>
      </c>
      <c r="I29" s="71">
        <v>530.70000000000005</v>
      </c>
      <c r="K29" s="94"/>
      <c r="W29" s="131" t="s">
        <v>133</v>
      </c>
    </row>
    <row r="30" spans="2:29">
      <c r="C30" s="130"/>
      <c r="D30" s="71"/>
      <c r="E30" s="71"/>
      <c r="F30" s="71"/>
      <c r="G30" s="71"/>
      <c r="H30" s="71"/>
      <c r="I30" s="71"/>
      <c r="K30" s="94"/>
      <c r="W30" s="131" t="s">
        <v>217</v>
      </c>
    </row>
    <row r="31" spans="2:29">
      <c r="B31" t="s">
        <v>206</v>
      </c>
      <c r="C31" s="130">
        <v>16</v>
      </c>
      <c r="D31" s="102">
        <v>2</v>
      </c>
      <c r="E31" s="71">
        <v>1020.1</v>
      </c>
      <c r="F31" s="71">
        <v>957.1</v>
      </c>
      <c r="G31" s="71">
        <v>915.6</v>
      </c>
      <c r="H31" s="71">
        <v>869.5</v>
      </c>
      <c r="I31" s="71">
        <v>827.7</v>
      </c>
      <c r="K31" s="94"/>
      <c r="W31" s="155" t="s">
        <v>218</v>
      </c>
    </row>
    <row r="32" spans="2:29">
      <c r="B32" t="s">
        <v>207</v>
      </c>
      <c r="C32" s="130">
        <v>16</v>
      </c>
      <c r="D32" s="71" t="s">
        <v>81</v>
      </c>
      <c r="E32" s="71">
        <v>1617.2</v>
      </c>
      <c r="F32" s="71">
        <v>1579.8</v>
      </c>
      <c r="G32" s="71">
        <v>1543.9</v>
      </c>
      <c r="H32" s="71">
        <v>1511.6</v>
      </c>
      <c r="I32" s="71">
        <v>1480.2</v>
      </c>
      <c r="K32" s="94"/>
    </row>
    <row r="33" spans="2:15">
      <c r="B33" t="s">
        <v>208</v>
      </c>
      <c r="C33" s="130">
        <v>16</v>
      </c>
      <c r="D33" s="71" t="s">
        <v>129</v>
      </c>
      <c r="E33" s="71">
        <v>1430.8</v>
      </c>
      <c r="F33" s="71">
        <v>1390.5</v>
      </c>
      <c r="G33" s="71">
        <v>1356.4</v>
      </c>
      <c r="H33" s="71">
        <v>1324.9</v>
      </c>
      <c r="I33" s="71">
        <v>1294.0999999999999</v>
      </c>
      <c r="K33" s="94"/>
    </row>
    <row r="34" spans="2:15">
      <c r="B34" t="s">
        <v>209</v>
      </c>
      <c r="C34" s="130">
        <v>16</v>
      </c>
      <c r="D34" s="102">
        <v>5</v>
      </c>
      <c r="E34" s="71">
        <v>1384.8</v>
      </c>
      <c r="F34" s="71">
        <v>1341.6</v>
      </c>
      <c r="G34" s="71">
        <v>1301.4000000000001</v>
      </c>
      <c r="H34" s="71">
        <v>1267.3</v>
      </c>
      <c r="I34" s="71">
        <v>1232.8</v>
      </c>
      <c r="K34" s="94"/>
      <c r="O34" s="131" t="s">
        <v>132</v>
      </c>
    </row>
    <row r="35" spans="2:15">
      <c r="B35" t="s">
        <v>210</v>
      </c>
      <c r="C35" s="130">
        <v>20</v>
      </c>
      <c r="D35" s="71">
        <v>1</v>
      </c>
      <c r="E35" s="71">
        <v>1112.7</v>
      </c>
      <c r="F35" s="71">
        <v>899.8</v>
      </c>
      <c r="G35" s="71">
        <v>756.6</v>
      </c>
      <c r="H35" s="71">
        <v>677.5</v>
      </c>
      <c r="I35" s="71">
        <v>595.4</v>
      </c>
      <c r="K35" s="94"/>
      <c r="O35" s="131" t="s">
        <v>133</v>
      </c>
    </row>
    <row r="36" spans="2:15">
      <c r="B36" t="s">
        <v>211</v>
      </c>
      <c r="C36" s="130">
        <v>20</v>
      </c>
      <c r="D36" s="71">
        <v>2</v>
      </c>
      <c r="E36" s="71">
        <v>1359.6</v>
      </c>
      <c r="F36" s="71">
        <v>1303.7</v>
      </c>
      <c r="G36" s="71">
        <v>1249.4000000000001</v>
      </c>
      <c r="H36" s="71">
        <v>1203.2</v>
      </c>
      <c r="I36" s="71">
        <v>1144.8</v>
      </c>
      <c r="K36" s="94"/>
      <c r="O36" s="131" t="s">
        <v>134</v>
      </c>
    </row>
    <row r="37" spans="2:15">
      <c r="B37" t="s">
        <v>212</v>
      </c>
      <c r="C37" s="130">
        <v>20</v>
      </c>
      <c r="D37" s="102" t="s">
        <v>81</v>
      </c>
      <c r="E37" s="71">
        <v>1924.3</v>
      </c>
      <c r="F37" s="71">
        <v>1856.6</v>
      </c>
      <c r="G37" s="71">
        <v>1799.2</v>
      </c>
      <c r="H37" s="71">
        <v>1737.9</v>
      </c>
      <c r="I37" s="71">
        <v>1692.2</v>
      </c>
      <c r="O37" s="132" t="s">
        <v>135</v>
      </c>
    </row>
    <row r="38" spans="2:15" ht="13.5" customHeight="1">
      <c r="B38" t="s">
        <v>213</v>
      </c>
      <c r="C38" s="130">
        <v>20</v>
      </c>
      <c r="D38" s="71" t="s">
        <v>129</v>
      </c>
      <c r="E38" s="71">
        <v>1556.9</v>
      </c>
      <c r="F38" s="71">
        <v>1497.7</v>
      </c>
      <c r="G38" s="71">
        <v>1427.1</v>
      </c>
      <c r="H38" s="71">
        <v>1380.9</v>
      </c>
      <c r="I38" s="71">
        <v>1320.8</v>
      </c>
      <c r="K38" s="94"/>
      <c r="O38" s="131" t="s">
        <v>136</v>
      </c>
    </row>
    <row r="39" spans="2:15">
      <c r="B39" t="s">
        <v>214</v>
      </c>
      <c r="C39" s="130">
        <v>20</v>
      </c>
      <c r="D39" s="71">
        <v>5</v>
      </c>
      <c r="E39" s="71">
        <v>1777.5</v>
      </c>
      <c r="F39" s="71">
        <v>1688.6</v>
      </c>
      <c r="G39" s="71">
        <v>1604.2</v>
      </c>
      <c r="H39" s="71">
        <v>1543</v>
      </c>
      <c r="I39" s="71">
        <v>1477.7</v>
      </c>
      <c r="K39" s="94"/>
    </row>
  </sheetData>
  <sheetProtection algorithmName="SHA-512" hashValue="GQ1LfObkg6Q+kRqWXxNwmnCIyb0IgWk0Mhi22yh/ZykdzXVnGCw6tKHetmjDbpwHqRZFmzIKyYekwCTug03dEQ==" saltValue="MChCarH/1UYWxZoK9qD0Jg==" spinCount="100000" sheet="1" objects="1" scenarios="1"/>
  <mergeCells count="6">
    <mergeCell ref="O15:O17"/>
    <mergeCell ref="Y4:AC4"/>
    <mergeCell ref="Q4:U4"/>
    <mergeCell ref="O6:O8"/>
    <mergeCell ref="O9:O11"/>
    <mergeCell ref="O12:O14"/>
  </mergeCells>
  <phoneticPr fontId="34" type="noConversion"/>
  <pageMargins left="0.7" right="0.7" top="0.75" bottom="0.75" header="0.3" footer="0.3"/>
  <ignoredErrors>
    <ignoredError sqref="X9 X14 X19 X24 D21 D26 D3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6C33D-4B62-4B2B-95C4-2067D16115C2}">
  <sheetPr codeName="Sheet6"/>
  <dimension ref="C1:T43"/>
  <sheetViews>
    <sheetView showGridLines="0" zoomScale="80" zoomScaleNormal="80" workbookViewId="0">
      <selection activeCell="C18" sqref="C18"/>
    </sheetView>
  </sheetViews>
  <sheetFormatPr defaultRowHeight="13.5"/>
  <cols>
    <col min="3" max="3" width="39.140625" bestFit="1" customWidth="1"/>
    <col min="4" max="4" width="15" style="66" customWidth="1"/>
    <col min="5" max="10" width="10.7109375" style="66" customWidth="1"/>
    <col min="11" max="14" width="7.28515625" style="66" customWidth="1"/>
  </cols>
  <sheetData>
    <row r="1" spans="3:20" ht="15">
      <c r="D1" s="52"/>
      <c r="E1" s="50"/>
      <c r="F1" s="50"/>
      <c r="G1" s="53"/>
      <c r="H1" s="50"/>
      <c r="I1" s="51"/>
      <c r="J1" s="51"/>
      <c r="K1" s="51"/>
      <c r="L1" s="51"/>
      <c r="M1" s="51"/>
      <c r="N1" s="51"/>
    </row>
    <row r="2" spans="3:20" ht="15">
      <c r="D2" s="52"/>
      <c r="E2" s="50"/>
      <c r="F2" s="50"/>
      <c r="G2" s="53"/>
      <c r="H2" s="50"/>
      <c r="I2" s="51"/>
      <c r="J2" s="51"/>
      <c r="K2" s="51"/>
      <c r="L2" s="51"/>
      <c r="M2" s="51"/>
      <c r="N2" s="51"/>
    </row>
    <row r="3" spans="3:20" ht="13.5" customHeight="1">
      <c r="D3" s="79" t="s">
        <v>50</v>
      </c>
      <c r="E3" s="80"/>
      <c r="F3" s="80"/>
      <c r="G3" s="80"/>
      <c r="H3" s="80"/>
      <c r="I3" s="81"/>
      <c r="J3" s="81"/>
      <c r="K3"/>
      <c r="L3"/>
      <c r="M3"/>
      <c r="N3"/>
    </row>
    <row r="4" spans="3:20" ht="26.25" customHeight="1">
      <c r="D4" s="179" t="s">
        <v>1</v>
      </c>
      <c r="E4" s="179" t="s">
        <v>51</v>
      </c>
      <c r="F4" s="179"/>
      <c r="G4" s="180" t="s">
        <v>59</v>
      </c>
      <c r="H4" s="180" t="s">
        <v>137</v>
      </c>
      <c r="I4" s="180" t="s">
        <v>60</v>
      </c>
      <c r="J4" s="180" t="s">
        <v>138</v>
      </c>
      <c r="K4"/>
      <c r="L4"/>
      <c r="M4"/>
      <c r="N4"/>
    </row>
    <row r="5" spans="3:20" ht="24.75" customHeight="1">
      <c r="D5" s="179"/>
      <c r="E5" s="72" t="s">
        <v>52</v>
      </c>
      <c r="F5" s="73" t="s">
        <v>53</v>
      </c>
      <c r="G5" s="180"/>
      <c r="H5" s="180"/>
      <c r="I5" s="180"/>
      <c r="J5" s="180"/>
      <c r="K5"/>
      <c r="L5"/>
      <c r="M5"/>
      <c r="N5"/>
    </row>
    <row r="6" spans="3:20">
      <c r="D6" s="179"/>
      <c r="E6" s="73" t="s">
        <v>54</v>
      </c>
      <c r="F6" s="73" t="s">
        <v>54</v>
      </c>
      <c r="G6" s="73" t="s">
        <v>54</v>
      </c>
      <c r="H6" s="73" t="s">
        <v>54</v>
      </c>
      <c r="I6" s="73" t="s">
        <v>54</v>
      </c>
      <c r="J6" s="73" t="s">
        <v>54</v>
      </c>
      <c r="K6"/>
      <c r="L6"/>
      <c r="M6"/>
      <c r="N6"/>
      <c r="T6" t="s">
        <v>29</v>
      </c>
    </row>
    <row r="7" spans="3:20">
      <c r="C7" t="str">
        <f>T6&amp;"_"&amp;D7&amp;"_none_1"</f>
        <v>3-speed PSC motor_8_none_1</v>
      </c>
      <c r="D7" s="54">
        <v>8</v>
      </c>
      <c r="E7" s="55">
        <v>0</v>
      </c>
      <c r="F7" s="56">
        <v>0</v>
      </c>
      <c r="G7" s="63">
        <v>5</v>
      </c>
      <c r="H7" s="63">
        <v>5</v>
      </c>
      <c r="I7" s="63">
        <v>6.25</v>
      </c>
      <c r="J7" s="62">
        <v>15</v>
      </c>
      <c r="K7"/>
      <c r="L7"/>
      <c r="M7"/>
      <c r="N7"/>
      <c r="T7" t="s">
        <v>29</v>
      </c>
    </row>
    <row r="8" spans="3:20">
      <c r="C8" t="str">
        <f t="shared" ref="C8:C10" si="0">T7&amp;"_"&amp;D8&amp;"_none_1"</f>
        <v>3-speed PSC motor_12_none_1</v>
      </c>
      <c r="D8" s="54">
        <v>12</v>
      </c>
      <c r="E8" s="57">
        <v>0</v>
      </c>
      <c r="F8" s="56">
        <v>0</v>
      </c>
      <c r="G8" s="63">
        <v>7.4</v>
      </c>
      <c r="H8" s="63">
        <v>7.4</v>
      </c>
      <c r="I8" s="63">
        <v>9.25</v>
      </c>
      <c r="J8" s="62">
        <v>15</v>
      </c>
      <c r="K8"/>
      <c r="L8"/>
      <c r="M8"/>
      <c r="N8"/>
      <c r="T8" t="s">
        <v>29</v>
      </c>
    </row>
    <row r="9" spans="3:20">
      <c r="C9" t="str">
        <f t="shared" si="0"/>
        <v>3-speed PSC motor_16_none_1</v>
      </c>
      <c r="D9" s="133">
        <v>16</v>
      </c>
      <c r="E9" s="57">
        <v>0</v>
      </c>
      <c r="F9" s="56">
        <v>0</v>
      </c>
      <c r="G9" s="63">
        <v>8.4</v>
      </c>
      <c r="H9" s="63">
        <v>8.4</v>
      </c>
      <c r="I9" s="63">
        <v>10.5</v>
      </c>
      <c r="J9" s="62">
        <v>15</v>
      </c>
      <c r="K9"/>
      <c r="L9"/>
      <c r="M9"/>
      <c r="N9"/>
      <c r="T9" t="s">
        <v>29</v>
      </c>
    </row>
    <row r="10" spans="3:20">
      <c r="C10" t="str">
        <f t="shared" si="0"/>
        <v>3-speed PSC motor_20_none_1</v>
      </c>
      <c r="D10" s="54">
        <v>20</v>
      </c>
      <c r="E10" s="55">
        <v>0</v>
      </c>
      <c r="F10" s="56">
        <v>0</v>
      </c>
      <c r="G10" s="63">
        <v>11.1</v>
      </c>
      <c r="H10" s="63">
        <v>11.1</v>
      </c>
      <c r="I10" s="63">
        <v>13.875</v>
      </c>
      <c r="J10" s="62">
        <v>15</v>
      </c>
      <c r="K10"/>
      <c r="L10"/>
      <c r="M10"/>
      <c r="N10"/>
      <c r="T10" t="s">
        <v>29</v>
      </c>
    </row>
    <row r="11" spans="3:20">
      <c r="D11" s="58"/>
      <c r="E11" s="59"/>
      <c r="F11" s="34"/>
      <c r="G11" s="34"/>
      <c r="H11" s="60"/>
      <c r="I11" s="34"/>
      <c r="J11" s="60"/>
      <c r="K11" s="34"/>
      <c r="L11" s="34"/>
      <c r="M11" s="59"/>
      <c r="N11" s="59"/>
    </row>
    <row r="12" spans="3:20">
      <c r="D12" s="58"/>
      <c r="E12" s="59"/>
      <c r="F12" s="34"/>
      <c r="G12" s="34"/>
      <c r="H12" s="60"/>
      <c r="I12" s="34"/>
      <c r="J12" s="60"/>
      <c r="K12" s="34"/>
      <c r="L12" s="34"/>
      <c r="M12" s="59"/>
      <c r="N12" s="59"/>
    </row>
    <row r="13" spans="3:20" ht="15">
      <c r="D13" s="79" t="s">
        <v>63</v>
      </c>
      <c r="E13" s="75"/>
      <c r="F13" s="76"/>
      <c r="G13" s="76"/>
      <c r="H13" s="77"/>
      <c r="I13" s="76"/>
      <c r="J13" s="77"/>
      <c r="K13" s="76"/>
      <c r="L13" s="76"/>
      <c r="M13" s="78"/>
      <c r="N13" s="78"/>
      <c r="O13" s="78"/>
      <c r="P13" s="78"/>
    </row>
    <row r="14" spans="3:20" ht="15">
      <c r="D14" s="181" t="s">
        <v>1</v>
      </c>
      <c r="E14" s="181" t="s">
        <v>57</v>
      </c>
      <c r="F14" s="178" t="s">
        <v>58</v>
      </c>
      <c r="G14" s="178" t="s">
        <v>139</v>
      </c>
      <c r="H14" s="178"/>
      <c r="I14" s="178" t="s">
        <v>59</v>
      </c>
      <c r="J14" s="178"/>
      <c r="K14" s="178" t="s">
        <v>140</v>
      </c>
      <c r="L14" s="178"/>
      <c r="M14" s="178" t="s">
        <v>60</v>
      </c>
      <c r="N14" s="178"/>
      <c r="O14" s="178" t="s">
        <v>141</v>
      </c>
      <c r="P14" s="178"/>
    </row>
    <row r="15" spans="3:20" ht="33" customHeight="1">
      <c r="D15" s="181"/>
      <c r="E15" s="181"/>
      <c r="F15" s="178"/>
      <c r="G15" s="74" t="s">
        <v>143</v>
      </c>
      <c r="H15" s="74" t="s">
        <v>53</v>
      </c>
      <c r="I15" s="178"/>
      <c r="J15" s="178"/>
      <c r="K15" s="178"/>
      <c r="L15" s="178"/>
      <c r="M15" s="178"/>
      <c r="N15" s="178"/>
      <c r="O15" s="178"/>
      <c r="P15" s="178"/>
    </row>
    <row r="16" spans="3:20" ht="13.5" customHeight="1">
      <c r="D16" s="181"/>
      <c r="E16" s="181"/>
      <c r="F16" s="178"/>
      <c r="G16" s="74" t="s">
        <v>142</v>
      </c>
      <c r="H16" s="74" t="s">
        <v>142</v>
      </c>
      <c r="I16" s="74" t="s">
        <v>55</v>
      </c>
      <c r="J16" s="74" t="s">
        <v>56</v>
      </c>
      <c r="K16" s="114" t="s">
        <v>55</v>
      </c>
      <c r="L16" s="114" t="s">
        <v>56</v>
      </c>
      <c r="M16" s="74" t="s">
        <v>55</v>
      </c>
      <c r="N16" s="74" t="s">
        <v>56</v>
      </c>
      <c r="O16" s="74" t="s">
        <v>55</v>
      </c>
      <c r="P16" s="74" t="s">
        <v>56</v>
      </c>
    </row>
    <row r="17" spans="3:20">
      <c r="C17" t="str">
        <f>$T$18&amp;"_"&amp;D17&amp;"_none_1"</f>
        <v>5-speed ECM motor_8_none_1</v>
      </c>
      <c r="D17" s="139">
        <v>8</v>
      </c>
      <c r="E17" s="113" t="s">
        <v>61</v>
      </c>
      <c r="F17" s="136">
        <v>0</v>
      </c>
      <c r="G17" s="61">
        <v>0</v>
      </c>
      <c r="H17" s="62">
        <v>0</v>
      </c>
      <c r="I17" s="63">
        <v>2.4</v>
      </c>
      <c r="J17" s="63">
        <v>2.4</v>
      </c>
      <c r="K17" s="63">
        <v>2.4</v>
      </c>
      <c r="L17" s="63">
        <v>2.4</v>
      </c>
      <c r="M17" s="64">
        <v>3</v>
      </c>
      <c r="N17" s="64">
        <v>3</v>
      </c>
      <c r="O17" s="65">
        <v>15</v>
      </c>
      <c r="P17" s="61">
        <v>15</v>
      </c>
      <c r="T17" t="s">
        <v>29</v>
      </c>
    </row>
    <row r="18" spans="3:20">
      <c r="C18" t="str">
        <f>$T$18&amp;"_"&amp;D18&amp;"_none_1"</f>
        <v>5-speed ECM motor_8_none_1</v>
      </c>
      <c r="D18" s="139">
        <v>8</v>
      </c>
      <c r="E18" s="113" t="s">
        <v>61</v>
      </c>
      <c r="F18" s="136">
        <v>5</v>
      </c>
      <c r="G18" s="61">
        <v>5</v>
      </c>
      <c r="H18" s="62">
        <v>17060.71</v>
      </c>
      <c r="I18" s="63">
        <v>2.4</v>
      </c>
      <c r="J18" s="63">
        <v>2.4</v>
      </c>
      <c r="K18" s="63">
        <v>20.455555555555556</v>
      </c>
      <c r="L18" s="63">
        <v>23.233333333333331</v>
      </c>
      <c r="M18" s="64">
        <v>25.569444444444443</v>
      </c>
      <c r="N18" s="64">
        <v>29.041666666666664</v>
      </c>
      <c r="O18" s="65">
        <v>30</v>
      </c>
      <c r="P18" s="61">
        <v>30</v>
      </c>
      <c r="T18" t="s">
        <v>172</v>
      </c>
    </row>
    <row r="19" spans="3:20" ht="13.5" customHeight="1">
      <c r="C19" t="str">
        <f t="shared" ref="C19:C40" si="1">$T$18&amp;"_"&amp;D19&amp;"_none_1"</f>
        <v>5-speed ECM motor_8_none_1</v>
      </c>
      <c r="D19" s="139">
        <v>8</v>
      </c>
      <c r="E19" s="113" t="s">
        <v>61</v>
      </c>
      <c r="F19" s="134">
        <v>7.5</v>
      </c>
      <c r="G19" s="61">
        <v>7.5</v>
      </c>
      <c r="H19" s="62">
        <v>25591.064999999999</v>
      </c>
      <c r="I19" s="63">
        <v>2.4</v>
      </c>
      <c r="J19" s="63">
        <v>2.4</v>
      </c>
      <c r="K19" s="63">
        <v>29.483333333333334</v>
      </c>
      <c r="L19" s="63">
        <v>33.65</v>
      </c>
      <c r="M19" s="64">
        <v>36.854166666666671</v>
      </c>
      <c r="N19" s="64">
        <v>42.0625</v>
      </c>
      <c r="O19" s="65">
        <v>40</v>
      </c>
      <c r="P19" s="61">
        <v>45</v>
      </c>
    </row>
    <row r="20" spans="3:20" ht="13.5" customHeight="1">
      <c r="C20" t="str">
        <f t="shared" si="1"/>
        <v>5-speed ECM motor_8_none_1</v>
      </c>
      <c r="D20" s="139">
        <v>8</v>
      </c>
      <c r="E20" s="113" t="s">
        <v>61</v>
      </c>
      <c r="F20" s="136">
        <v>10</v>
      </c>
      <c r="G20" s="61">
        <v>10</v>
      </c>
      <c r="H20" s="62">
        <v>34121.42</v>
      </c>
      <c r="I20" s="63">
        <v>2.4</v>
      </c>
      <c r="J20" s="63">
        <v>2.4</v>
      </c>
      <c r="K20" s="63">
        <v>38.511111111111113</v>
      </c>
      <c r="L20" s="63">
        <v>44.066666666666663</v>
      </c>
      <c r="M20" s="64">
        <v>48.138888888888893</v>
      </c>
      <c r="N20" s="64">
        <v>55.083333333333329</v>
      </c>
      <c r="O20" s="65">
        <v>50</v>
      </c>
      <c r="P20" s="61">
        <v>60</v>
      </c>
    </row>
    <row r="21" spans="3:20">
      <c r="C21" t="str">
        <f t="shared" si="1"/>
        <v>5-speed ECM motor_12_none_1</v>
      </c>
      <c r="D21" s="140">
        <v>12</v>
      </c>
      <c r="E21" s="113" t="s">
        <v>61</v>
      </c>
      <c r="F21" s="136">
        <v>0</v>
      </c>
      <c r="G21" s="61">
        <v>0</v>
      </c>
      <c r="H21" s="62">
        <v>0</v>
      </c>
      <c r="I21" s="63">
        <v>4.0999999999999996</v>
      </c>
      <c r="J21" s="63">
        <v>4.0999999999999996</v>
      </c>
      <c r="K21" s="63">
        <v>4.0999999999999996</v>
      </c>
      <c r="L21" s="63">
        <v>4.0999999999999996</v>
      </c>
      <c r="M21" s="64">
        <v>5.125</v>
      </c>
      <c r="N21" s="64">
        <v>5.125</v>
      </c>
      <c r="O21" s="65">
        <v>15</v>
      </c>
      <c r="P21" s="61">
        <v>15</v>
      </c>
    </row>
    <row r="22" spans="3:20" ht="15">
      <c r="C22" t="str">
        <f t="shared" si="1"/>
        <v>5-speed ECM motor_12_none_1</v>
      </c>
      <c r="D22" s="140">
        <v>12</v>
      </c>
      <c r="E22" s="113" t="s">
        <v>61</v>
      </c>
      <c r="F22" s="134">
        <v>5</v>
      </c>
      <c r="G22" s="61">
        <v>5</v>
      </c>
      <c r="H22" s="62">
        <v>17060.71</v>
      </c>
      <c r="I22" s="63">
        <v>4.0999999999999996</v>
      </c>
      <c r="J22" s="63">
        <v>4.0999999999999996</v>
      </c>
      <c r="K22" s="63">
        <v>22.155555555555559</v>
      </c>
      <c r="L22" s="63">
        <v>24.93333333333333</v>
      </c>
      <c r="M22" s="64">
        <v>27.69444444444445</v>
      </c>
      <c r="N22" s="64">
        <v>31.166666666666664</v>
      </c>
      <c r="O22" s="65">
        <v>30</v>
      </c>
      <c r="P22" s="61">
        <v>35</v>
      </c>
    </row>
    <row r="23" spans="3:20">
      <c r="C23" t="str">
        <f t="shared" si="1"/>
        <v>5-speed ECM motor_12_none_1</v>
      </c>
      <c r="D23" s="140">
        <v>12</v>
      </c>
      <c r="E23" s="113" t="s">
        <v>61</v>
      </c>
      <c r="F23" s="136">
        <v>7.5</v>
      </c>
      <c r="G23" s="61">
        <v>7.5</v>
      </c>
      <c r="H23" s="62">
        <v>25591.064999999999</v>
      </c>
      <c r="I23" s="63">
        <v>4.0999999999999996</v>
      </c>
      <c r="J23" s="63">
        <v>4.0999999999999996</v>
      </c>
      <c r="K23" s="63">
        <v>31.183333333333337</v>
      </c>
      <c r="L23" s="63">
        <v>35.35</v>
      </c>
      <c r="M23" s="64">
        <v>38.979166666666671</v>
      </c>
      <c r="N23" s="64">
        <v>44.1875</v>
      </c>
      <c r="O23" s="65">
        <v>40</v>
      </c>
      <c r="P23" s="61">
        <v>45</v>
      </c>
    </row>
    <row r="24" spans="3:20" ht="13.5" customHeight="1">
      <c r="C24" t="str">
        <f t="shared" si="1"/>
        <v>5-speed ECM motor_12_none_1</v>
      </c>
      <c r="D24" s="140">
        <v>12</v>
      </c>
      <c r="E24" s="113" t="s">
        <v>61</v>
      </c>
      <c r="F24" s="136">
        <v>10</v>
      </c>
      <c r="G24" s="61">
        <v>10</v>
      </c>
      <c r="H24" s="62">
        <v>34121.42</v>
      </c>
      <c r="I24" s="63">
        <v>4.0999999999999996</v>
      </c>
      <c r="J24" s="63">
        <v>4.0999999999999996</v>
      </c>
      <c r="K24" s="63">
        <v>40.211111111111116</v>
      </c>
      <c r="L24" s="63">
        <v>45.766666666666666</v>
      </c>
      <c r="M24" s="64">
        <v>50.263888888888893</v>
      </c>
      <c r="N24" s="64">
        <v>57.208333333333329</v>
      </c>
      <c r="O24" s="65">
        <v>60</v>
      </c>
      <c r="P24" s="61">
        <v>60</v>
      </c>
    </row>
    <row r="25" spans="3:20" ht="13.5" customHeight="1">
      <c r="C25" t="str">
        <f t="shared" si="1"/>
        <v>5-speed ECM motor_12_none_1</v>
      </c>
      <c r="D25" s="140">
        <v>12</v>
      </c>
      <c r="E25" s="113" t="s">
        <v>61</v>
      </c>
      <c r="F25" s="135">
        <v>15</v>
      </c>
      <c r="G25" s="61">
        <v>10</v>
      </c>
      <c r="H25" s="62">
        <v>34121.42</v>
      </c>
      <c r="I25" s="63">
        <v>4.0999999999999996</v>
      </c>
      <c r="J25" s="63">
        <v>4.0999999999999996</v>
      </c>
      <c r="K25" s="63">
        <v>40.211111111111116</v>
      </c>
      <c r="L25" s="63">
        <v>45.766666666666666</v>
      </c>
      <c r="M25" s="64">
        <v>50.263888888888893</v>
      </c>
      <c r="N25" s="64">
        <v>57.208333333333329</v>
      </c>
      <c r="O25" s="65">
        <v>60</v>
      </c>
      <c r="P25" s="61">
        <v>60</v>
      </c>
    </row>
    <row r="26" spans="3:20" ht="13.5" customHeight="1">
      <c r="C26" t="str">
        <f t="shared" si="1"/>
        <v>5-speed ECM motor_12_none_1</v>
      </c>
      <c r="D26" s="140">
        <v>12</v>
      </c>
      <c r="E26" s="113" t="s">
        <v>62</v>
      </c>
      <c r="F26" s="135">
        <v>15</v>
      </c>
      <c r="G26" s="61">
        <v>5</v>
      </c>
      <c r="H26" s="62">
        <v>17060.71</v>
      </c>
      <c r="I26" s="63">
        <v>0</v>
      </c>
      <c r="J26" s="63">
        <v>0</v>
      </c>
      <c r="K26" s="63">
        <v>18.055555555555557</v>
      </c>
      <c r="L26" s="63">
        <v>20.833333333333332</v>
      </c>
      <c r="M26" s="64">
        <v>22.569444444444446</v>
      </c>
      <c r="N26" s="64">
        <v>26.041666666666664</v>
      </c>
      <c r="O26" s="65">
        <v>25</v>
      </c>
      <c r="P26" s="61">
        <v>30</v>
      </c>
    </row>
    <row r="27" spans="3:20" ht="13.5" customHeight="1">
      <c r="C27" t="str">
        <f t="shared" si="1"/>
        <v>5-speed ECM motor_16_none_1</v>
      </c>
      <c r="D27" s="140">
        <v>16</v>
      </c>
      <c r="E27" s="113" t="s">
        <v>61</v>
      </c>
      <c r="F27" s="136">
        <v>0</v>
      </c>
      <c r="G27" s="61">
        <v>0</v>
      </c>
      <c r="H27" s="62">
        <v>0</v>
      </c>
      <c r="I27" s="63">
        <v>6</v>
      </c>
      <c r="J27" s="63">
        <v>6</v>
      </c>
      <c r="K27" s="63">
        <v>6</v>
      </c>
      <c r="L27" s="63">
        <v>6</v>
      </c>
      <c r="M27" s="64">
        <v>7.5</v>
      </c>
      <c r="N27" s="64">
        <v>7.5</v>
      </c>
      <c r="O27" s="65">
        <v>15</v>
      </c>
      <c r="P27" s="61">
        <v>15</v>
      </c>
    </row>
    <row r="28" spans="3:20">
      <c r="C28" t="str">
        <f t="shared" si="1"/>
        <v>5-speed ECM motor_16_none_1</v>
      </c>
      <c r="D28" s="140">
        <v>16</v>
      </c>
      <c r="E28" s="113" t="s">
        <v>61</v>
      </c>
      <c r="F28" s="136">
        <v>7.5</v>
      </c>
      <c r="G28" s="61">
        <v>7.5</v>
      </c>
      <c r="H28" s="62">
        <v>25591.064999999999</v>
      </c>
      <c r="I28" s="63">
        <v>6</v>
      </c>
      <c r="J28" s="63">
        <v>6</v>
      </c>
      <c r="K28" s="63">
        <v>33.083333333333336</v>
      </c>
      <c r="L28" s="63">
        <v>37.25</v>
      </c>
      <c r="M28" s="64">
        <v>41.354166666666671</v>
      </c>
      <c r="N28" s="64">
        <v>46.5625</v>
      </c>
      <c r="O28" s="65">
        <v>45</v>
      </c>
      <c r="P28" s="61">
        <v>50</v>
      </c>
    </row>
    <row r="29" spans="3:20" ht="13.5" customHeight="1">
      <c r="C29" t="str">
        <f t="shared" si="1"/>
        <v>5-speed ECM motor_16_none_1</v>
      </c>
      <c r="D29" s="140">
        <v>16</v>
      </c>
      <c r="E29" s="113" t="s">
        <v>61</v>
      </c>
      <c r="F29" s="134">
        <v>10</v>
      </c>
      <c r="G29" s="61">
        <v>10</v>
      </c>
      <c r="H29" s="62">
        <v>34121.42</v>
      </c>
      <c r="I29" s="63">
        <v>6</v>
      </c>
      <c r="J29" s="63">
        <v>6</v>
      </c>
      <c r="K29" s="63">
        <v>42.111111111111114</v>
      </c>
      <c r="L29" s="63">
        <v>47.666666666666664</v>
      </c>
      <c r="M29" s="64">
        <v>52.638888888888893</v>
      </c>
      <c r="N29" s="64">
        <v>59.583333333333329</v>
      </c>
      <c r="O29" s="65">
        <v>60</v>
      </c>
      <c r="P29" s="61">
        <v>60</v>
      </c>
    </row>
    <row r="30" spans="3:20" ht="13.5" customHeight="1">
      <c r="C30" t="str">
        <f t="shared" si="1"/>
        <v>5-speed ECM motor_16_none_1</v>
      </c>
      <c r="D30" s="140">
        <v>16</v>
      </c>
      <c r="E30" s="113" t="s">
        <v>61</v>
      </c>
      <c r="F30" s="90">
        <v>15</v>
      </c>
      <c r="G30" s="61">
        <v>10</v>
      </c>
      <c r="H30" s="62">
        <v>34121.42</v>
      </c>
      <c r="I30" s="63">
        <v>6</v>
      </c>
      <c r="J30" s="63">
        <v>6</v>
      </c>
      <c r="K30" s="63">
        <v>42.111111111111114</v>
      </c>
      <c r="L30" s="63">
        <v>47.666666666666664</v>
      </c>
      <c r="M30" s="64">
        <v>52.638888888888893</v>
      </c>
      <c r="N30" s="64">
        <v>59.583333333333329</v>
      </c>
      <c r="O30" s="65">
        <v>60</v>
      </c>
      <c r="P30" s="61">
        <v>60</v>
      </c>
    </row>
    <row r="31" spans="3:20" ht="13.5" customHeight="1">
      <c r="C31" t="str">
        <f t="shared" si="1"/>
        <v>5-speed ECM motor_16_none_1</v>
      </c>
      <c r="D31" s="140">
        <v>16</v>
      </c>
      <c r="E31" s="113" t="s">
        <v>62</v>
      </c>
      <c r="F31" s="90">
        <v>15</v>
      </c>
      <c r="G31" s="61">
        <v>5</v>
      </c>
      <c r="H31" s="62">
        <v>17060.71</v>
      </c>
      <c r="I31" s="63">
        <v>0</v>
      </c>
      <c r="J31" s="63">
        <v>0</v>
      </c>
      <c r="K31" s="63">
        <v>18.055555555555557</v>
      </c>
      <c r="L31" s="63">
        <v>20.833333333333332</v>
      </c>
      <c r="M31" s="64">
        <v>22.569444444444446</v>
      </c>
      <c r="N31" s="64">
        <v>26.041666666666664</v>
      </c>
      <c r="O31" s="65">
        <v>25</v>
      </c>
      <c r="P31" s="61">
        <v>30</v>
      </c>
    </row>
    <row r="32" spans="3:20" ht="13.5" customHeight="1">
      <c r="C32" t="str">
        <f t="shared" si="1"/>
        <v>5-speed ECM motor_16_none_1</v>
      </c>
      <c r="D32" s="140">
        <v>16</v>
      </c>
      <c r="E32" s="113" t="s">
        <v>61</v>
      </c>
      <c r="F32" s="135">
        <v>20</v>
      </c>
      <c r="G32" s="61">
        <v>10</v>
      </c>
      <c r="H32" s="62">
        <v>34121.42</v>
      </c>
      <c r="I32" s="63">
        <v>6</v>
      </c>
      <c r="J32" s="63">
        <v>6</v>
      </c>
      <c r="K32" s="63">
        <v>42.111111111111114</v>
      </c>
      <c r="L32" s="63">
        <v>47.666666666666664</v>
      </c>
      <c r="M32" s="64">
        <v>52.638888888888893</v>
      </c>
      <c r="N32" s="64">
        <v>59.583333333333329</v>
      </c>
      <c r="O32" s="65">
        <v>60</v>
      </c>
      <c r="P32" s="61">
        <v>60</v>
      </c>
    </row>
    <row r="33" spans="3:16" ht="13.5" customHeight="1">
      <c r="C33" t="str">
        <f t="shared" si="1"/>
        <v>5-speed ECM motor_16_none_1</v>
      </c>
      <c r="D33" s="140">
        <v>16</v>
      </c>
      <c r="E33" s="113" t="s">
        <v>62</v>
      </c>
      <c r="F33" s="135">
        <v>20</v>
      </c>
      <c r="G33" s="61">
        <v>10</v>
      </c>
      <c r="H33" s="62">
        <v>34121.42</v>
      </c>
      <c r="I33" s="63">
        <v>0</v>
      </c>
      <c r="J33" s="63">
        <v>0</v>
      </c>
      <c r="K33" s="63">
        <v>36.111111111111114</v>
      </c>
      <c r="L33" s="63">
        <v>41.666666666666664</v>
      </c>
      <c r="M33" s="64">
        <v>45.138888888888893</v>
      </c>
      <c r="N33" s="64">
        <v>52.083333333333329</v>
      </c>
      <c r="O33" s="65">
        <v>50</v>
      </c>
      <c r="P33" s="61">
        <v>60</v>
      </c>
    </row>
    <row r="34" spans="3:16" ht="13.5" customHeight="1">
      <c r="C34" t="str">
        <f t="shared" si="1"/>
        <v>5-speed ECM motor_20_none_1</v>
      </c>
      <c r="D34" s="140">
        <v>20</v>
      </c>
      <c r="E34" s="113" t="s">
        <v>61</v>
      </c>
      <c r="F34" s="134">
        <v>0</v>
      </c>
      <c r="G34" s="61">
        <v>0</v>
      </c>
      <c r="H34" s="62">
        <v>0</v>
      </c>
      <c r="I34" s="63">
        <v>6.1</v>
      </c>
      <c r="J34" s="63">
        <v>6.1</v>
      </c>
      <c r="K34" s="63">
        <v>6.1</v>
      </c>
      <c r="L34" s="63">
        <v>6.1</v>
      </c>
      <c r="M34" s="64">
        <v>7.625</v>
      </c>
      <c r="N34" s="64">
        <v>7.625</v>
      </c>
      <c r="O34" s="65">
        <v>15</v>
      </c>
      <c r="P34" s="61">
        <v>15</v>
      </c>
    </row>
    <row r="35" spans="3:16" ht="13.5" customHeight="1">
      <c r="C35" t="str">
        <f t="shared" si="1"/>
        <v>5-speed ECM motor_20_none_1</v>
      </c>
      <c r="D35" s="140">
        <v>20</v>
      </c>
      <c r="E35" s="113" t="s">
        <v>61</v>
      </c>
      <c r="F35" s="134">
        <v>7.5</v>
      </c>
      <c r="G35" s="61">
        <v>7.5</v>
      </c>
      <c r="H35" s="62">
        <v>25591.064999999999</v>
      </c>
      <c r="I35" s="63">
        <v>6.1</v>
      </c>
      <c r="J35" s="63">
        <v>6.1</v>
      </c>
      <c r="K35" s="63">
        <v>33.183333333333337</v>
      </c>
      <c r="L35" s="63">
        <v>37.35</v>
      </c>
      <c r="M35" s="64">
        <v>41.479166666666671</v>
      </c>
      <c r="N35" s="64">
        <v>46.6875</v>
      </c>
      <c r="O35" s="65">
        <v>45</v>
      </c>
      <c r="P35" s="61">
        <v>50</v>
      </c>
    </row>
    <row r="36" spans="3:16">
      <c r="C36" t="str">
        <f t="shared" si="1"/>
        <v>5-speed ECM motor_20_none_1</v>
      </c>
      <c r="D36" s="140">
        <v>20</v>
      </c>
      <c r="E36" s="113" t="s">
        <v>61</v>
      </c>
      <c r="F36" s="136">
        <v>10</v>
      </c>
      <c r="G36" s="61">
        <v>10</v>
      </c>
      <c r="H36" s="62">
        <v>34121.42</v>
      </c>
      <c r="I36" s="63">
        <v>6.1</v>
      </c>
      <c r="J36" s="63">
        <v>6.1</v>
      </c>
      <c r="K36" s="63">
        <v>42.211111111111116</v>
      </c>
      <c r="L36" s="63">
        <v>47.766666666666666</v>
      </c>
      <c r="M36" s="64">
        <v>52.763888888888893</v>
      </c>
      <c r="N36" s="64">
        <v>59.708333333333329</v>
      </c>
      <c r="O36" s="65">
        <v>60</v>
      </c>
      <c r="P36" s="61">
        <v>60</v>
      </c>
    </row>
    <row r="37" spans="3:16">
      <c r="C37" t="str">
        <f t="shared" si="1"/>
        <v>5-speed ECM motor_20_none_1</v>
      </c>
      <c r="D37" s="140">
        <v>20</v>
      </c>
      <c r="E37" s="113" t="s">
        <v>61</v>
      </c>
      <c r="F37" s="135">
        <v>15</v>
      </c>
      <c r="G37" s="61">
        <v>10</v>
      </c>
      <c r="H37" s="62">
        <v>34121.42</v>
      </c>
      <c r="I37" s="63">
        <v>6.1</v>
      </c>
      <c r="J37" s="63">
        <v>6.1</v>
      </c>
      <c r="K37" s="63">
        <v>42.211111111111116</v>
      </c>
      <c r="L37" s="63">
        <v>47.766666666666666</v>
      </c>
      <c r="M37" s="64">
        <v>52.763888888888893</v>
      </c>
      <c r="N37" s="64">
        <v>59.708333333333329</v>
      </c>
      <c r="O37" s="65">
        <v>60</v>
      </c>
      <c r="P37" s="61">
        <v>60</v>
      </c>
    </row>
    <row r="38" spans="3:16">
      <c r="C38" t="str">
        <f t="shared" si="1"/>
        <v>5-speed ECM motor_20_none_1</v>
      </c>
      <c r="D38" s="140">
        <v>20</v>
      </c>
      <c r="E38" s="113" t="s">
        <v>62</v>
      </c>
      <c r="F38" s="135">
        <v>15</v>
      </c>
      <c r="G38" s="61">
        <v>5</v>
      </c>
      <c r="H38" s="62">
        <v>17060.71</v>
      </c>
      <c r="I38" s="63">
        <v>0</v>
      </c>
      <c r="J38" s="63">
        <v>0</v>
      </c>
      <c r="K38" s="63">
        <v>18.055555555555557</v>
      </c>
      <c r="L38" s="63">
        <v>20.833333333333332</v>
      </c>
      <c r="M38" s="64">
        <v>22.569444444444446</v>
      </c>
      <c r="N38" s="64">
        <v>26.041666666666664</v>
      </c>
      <c r="O38" s="65">
        <v>25</v>
      </c>
      <c r="P38" s="61">
        <v>30</v>
      </c>
    </row>
    <row r="39" spans="3:16" ht="13.5" customHeight="1">
      <c r="C39" t="str">
        <f t="shared" si="1"/>
        <v>5-speed ECM motor_20_none_1</v>
      </c>
      <c r="D39" s="140">
        <v>20</v>
      </c>
      <c r="E39" s="113" t="s">
        <v>61</v>
      </c>
      <c r="F39" s="90">
        <v>20</v>
      </c>
      <c r="G39" s="61">
        <v>10</v>
      </c>
      <c r="H39" s="62">
        <v>34121.42</v>
      </c>
      <c r="I39" s="63">
        <v>6.1</v>
      </c>
      <c r="J39" s="63">
        <v>6.1</v>
      </c>
      <c r="K39" s="63">
        <v>42.211111111111116</v>
      </c>
      <c r="L39" s="63">
        <v>47.766666666666666</v>
      </c>
      <c r="M39" s="64">
        <v>52.763888888888893</v>
      </c>
      <c r="N39" s="64">
        <v>59.708333333333329</v>
      </c>
      <c r="O39" s="65">
        <v>60</v>
      </c>
      <c r="P39" s="61">
        <v>60</v>
      </c>
    </row>
    <row r="40" spans="3:16" ht="13.5" customHeight="1">
      <c r="C40" t="str">
        <f t="shared" si="1"/>
        <v>5-speed ECM motor_20_none_1</v>
      </c>
      <c r="D40" s="140">
        <v>20</v>
      </c>
      <c r="E40" s="113" t="s">
        <v>62</v>
      </c>
      <c r="F40" s="90">
        <v>20</v>
      </c>
      <c r="G40" s="61">
        <v>10</v>
      </c>
      <c r="H40" s="62">
        <v>34121.42</v>
      </c>
      <c r="I40" s="63">
        <v>0</v>
      </c>
      <c r="J40" s="63">
        <v>0</v>
      </c>
      <c r="K40" s="63">
        <v>36.111111111111114</v>
      </c>
      <c r="L40" s="63">
        <v>41.666666666666664</v>
      </c>
      <c r="M40" s="64">
        <v>45.138888888888893</v>
      </c>
      <c r="N40" s="64">
        <v>52.083333333333329</v>
      </c>
      <c r="O40" s="65">
        <v>50</v>
      </c>
      <c r="P40" s="61">
        <v>60</v>
      </c>
    </row>
    <row r="41" spans="3:16">
      <c r="D41" s="66" t="s">
        <v>144</v>
      </c>
    </row>
    <row r="42" spans="3:16">
      <c r="D42" s="66" t="s">
        <v>145</v>
      </c>
    </row>
    <row r="43" spans="3:16">
      <c r="D43" s="66" t="s">
        <v>146</v>
      </c>
    </row>
  </sheetData>
  <sheetProtection algorithmName="SHA-512" hashValue="e5yR8ZJfM254hD6/gw98yAPUrJqE+Dm7CZLplah3abTyAlHZhldHcz270fv64ERtmBetIa4z9aDb+VOVCaOm8w==" saltValue="Cd6D+s6dzcoPgoZJYjR0SQ==" spinCount="100000" sheet="1" objects="1" scenarios="1"/>
  <mergeCells count="14">
    <mergeCell ref="M14:N15"/>
    <mergeCell ref="O14:P15"/>
    <mergeCell ref="D4:D6"/>
    <mergeCell ref="E4:F4"/>
    <mergeCell ref="K14:L15"/>
    <mergeCell ref="G4:G5"/>
    <mergeCell ref="H4:H5"/>
    <mergeCell ref="I4:I5"/>
    <mergeCell ref="J4:J5"/>
    <mergeCell ref="D14:D16"/>
    <mergeCell ref="E14:E16"/>
    <mergeCell ref="F14:F16"/>
    <mergeCell ref="G14:H14"/>
    <mergeCell ref="I14:J15"/>
  </mergeCells>
  <phoneticPr fontId="3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39AE9-DF4B-437A-9225-7EA664B25F6B}">
  <sheetPr codeName="Sheet7"/>
  <dimension ref="F3:M8"/>
  <sheetViews>
    <sheetView workbookViewId="0">
      <selection activeCell="J18" sqref="J18"/>
    </sheetView>
  </sheetViews>
  <sheetFormatPr defaultRowHeight="13.5"/>
  <cols>
    <col min="10" max="10" width="11" customWidth="1"/>
    <col min="11" max="11" width="12.140625" customWidth="1"/>
    <col min="12" max="12" width="12" customWidth="1"/>
    <col min="13" max="13" width="11.7109375" customWidth="1"/>
    <col min="14" max="14" width="10.7109375" bestFit="1" customWidth="1"/>
  </cols>
  <sheetData>
    <row r="3" spans="6:13">
      <c r="F3" s="183" t="s">
        <v>82</v>
      </c>
      <c r="G3" s="184"/>
      <c r="H3" s="184"/>
      <c r="I3" s="185"/>
      <c r="J3" s="182" t="s">
        <v>91</v>
      </c>
      <c r="K3" s="182"/>
      <c r="L3" s="182" t="s">
        <v>90</v>
      </c>
      <c r="M3" s="182"/>
    </row>
    <row r="4" spans="6:13">
      <c r="F4" s="152" t="s">
        <v>94</v>
      </c>
      <c r="G4" s="152" t="s">
        <v>83</v>
      </c>
      <c r="H4" s="152" t="s">
        <v>84</v>
      </c>
      <c r="I4" s="152" t="s">
        <v>85</v>
      </c>
      <c r="J4" s="152" t="s">
        <v>92</v>
      </c>
      <c r="K4" s="152" t="s">
        <v>93</v>
      </c>
      <c r="L4" s="152" t="s">
        <v>92</v>
      </c>
      <c r="M4" s="152" t="s">
        <v>93</v>
      </c>
    </row>
    <row r="5" spans="6:13">
      <c r="F5" s="119">
        <v>8</v>
      </c>
      <c r="G5" s="119">
        <v>27</v>
      </c>
      <c r="H5" s="119">
        <v>20.5</v>
      </c>
      <c r="I5" s="119">
        <v>17.5</v>
      </c>
      <c r="J5" s="119">
        <v>16</v>
      </c>
      <c r="K5" s="119">
        <v>15.5</v>
      </c>
      <c r="L5" s="119">
        <v>19.25</v>
      </c>
      <c r="M5" s="119">
        <v>16</v>
      </c>
    </row>
    <row r="6" spans="6:13">
      <c r="F6" s="119">
        <v>12</v>
      </c>
      <c r="G6" s="119">
        <v>27</v>
      </c>
      <c r="H6" s="119">
        <v>20.5</v>
      </c>
      <c r="I6" s="119">
        <v>17.5</v>
      </c>
      <c r="J6" s="119">
        <v>16</v>
      </c>
      <c r="K6" s="119">
        <v>15.5</v>
      </c>
      <c r="L6" s="119">
        <v>19.25</v>
      </c>
      <c r="M6" s="119">
        <v>16</v>
      </c>
    </row>
    <row r="7" spans="6:13">
      <c r="F7" s="119">
        <v>16</v>
      </c>
      <c r="G7" s="119">
        <v>28</v>
      </c>
      <c r="H7" s="119">
        <v>20.5</v>
      </c>
      <c r="I7" s="119">
        <v>21</v>
      </c>
      <c r="J7" s="119">
        <v>16</v>
      </c>
      <c r="K7" s="119">
        <v>19</v>
      </c>
      <c r="L7" s="119">
        <v>19.25</v>
      </c>
      <c r="M7" s="119">
        <v>19.5</v>
      </c>
    </row>
    <row r="8" spans="6:13">
      <c r="F8" s="119">
        <v>20</v>
      </c>
      <c r="G8" s="119">
        <v>28</v>
      </c>
      <c r="H8" s="119">
        <v>20.5</v>
      </c>
      <c r="I8" s="119">
        <v>24.5</v>
      </c>
      <c r="J8" s="119">
        <v>16</v>
      </c>
      <c r="K8" s="119">
        <v>22.5</v>
      </c>
      <c r="L8" s="119">
        <v>19.25</v>
      </c>
      <c r="M8" s="119">
        <v>23</v>
      </c>
    </row>
  </sheetData>
  <sheetProtection algorithmName="SHA-512" hashValue="U/tzUyEGmqxTwYGp7KzcefOY20KIEcreQX6k/QLF0i/HArqlkyJlBD8jJtVXzgG0DR3HZzfJ1Qvuwxmthx1AQw==" saltValue="48yuPuifn3bNiM+hgy6+5w==" spinCount="100000" sheet="1" objects="1" scenarios="1"/>
  <mergeCells count="3">
    <mergeCell ref="L3:M3"/>
    <mergeCell ref="J3:K3"/>
    <mergeCell ref="F3:I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g F A A B Q S w M E F A A C A A g A w I R b W h V 9 t P W j A A A A 9 g A A A B I A H A B D b 2 5 m a W c v U G F j a 2 F n Z S 5 4 b W w g o h g A K K A U A A A A A A A A A A A A A A A A A A A A A A A A A A A A h Y + x D o I w F E V / h X S n h b I o e Z T B V R I T o n F t S s V G e B h a L P / m 4 C f 5 C 2 I U d X O 8 5 5 7 h 3 v v 1 B v n Y N s F F 9 9 Z 0 m J G Y R i T Q q L r K Y J 2 R w R 3 C B c k F b K Q 6 y V o H k 4 w 2 H W 2 V k a N z 5 5 Q x 7 z 3 1 C e 3 6 m v E o i t m + W J f q q F t J P r L 5 L 4 c G r Z O o N B G w e 4 0 R n M Y J p 5 w v a Q R s h l A Y / A p 8 2 v t s f y C s h s Y N v R Y a w 2 0 J b I 7 A 3 h / E A 1 B L A w Q U A A I A C A D A h F t 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I R b W t 2 T J R 6 j A g A A N h E A A B M A H A B G b 3 J t d W x h c y 9 T Z W N 0 a W 9 u M S 5 t I K I Y A C i g F A A A A A A A A A A A A A A A A A A A A A A A A A A A A M 2 W T 2 / a M B i H 7 0 h 8 B y u 9 U A m h p f y d p h 4 6 h r R J a z U N t h 2 q H k w w E D X Y l W M 2 V u T v P g e H x H a c J T M 5 j E u x 4 7 y / 9 3 H c 8 M Q o Y C H B Y C 7 / + u / a r X Y r 3 k K K V u D K e x + R X 4 i C e 8 I I 9 c A t i B B r t 4 D 4 z M m e B k j M z A 4 B i n r T P a U I s x + E P i 8 J e e 5 c H x 8 f 4 A 7 d e g u 4 j N D Y e + K P U 4 K Z W P L U l Q W u v O k W 4 o 1 I W f x + Q U n t 0 9 L e g k I c r w n d T U m 0 3 + H k Y t y R a d 3 j U W + o C 5 i 4 D B g 6 M M 6 v 2 6 0 Q W 2 v r S H c h X Y s i Q P S z D j f u U J P m o P S W e m 5 c 8 w g u w c N + t 0 Q X P K m 3 z U H J f o g j z T 1 i i I Z 4 A z 6 g n 2 G A 3 I n 8 N 8 0 h m U 1 1 w S f M R o N e s q 4 + 2 j c c M j A P X y + B 8 p u D y t t x w / k c Y g S + k 4 j B D U p O M J Y v k g v g + s 3 B l T X n d C Z n k b i b h j A C H x F k F w A O m g N M e w p k S y 5 P 8 L w 7 z j T D 5 m j S X p w 4 v o r / y T j 5 J X M G G T U H c m 7 G 7 a B 9 g Z R d / C p v k G Y u 3 n o o N l i y k n e r l S g 4 3 c e M 7 P K S Y l Y W 6 x i h X W D + i C M Y b E 3 X y M v P D i 8 Q J w m m i 8 g c e f n 0 P c v T O i r m G R b B z Z m e 7 5 X g + X Y + e 4 s i 2 H C N D N W Y t 8 A W L a U e r m + N L S o G t 0 7 a q W 8 q q A t x m o t k 0 O q k h d j w l 3 q 4 N 8 U 0 x T y 4 P r L T 9 S v o 9 O q 5 A 6 z O D p D i m X J g Q T T v r Y 3 Z t y c X j Y R b J s u P 8 6 A C v Z g o b S G W t p C C 5 w J h Q c 7 X 1 4 Y d m D m q o 3 B t W I 4 2 r E B T 6 2 u W k H O V u Y O F U i t Q G 3 R o y S 5 X F v 7 X i / Z d G F X s g h G e 2 Y R Q n K 3 0 i X Q v D P W x b I F 5 a + 1 d G N m D T b X h l i k 7 9 L g C u p j l G c 8 + H V o o / / k Z j / X y u e J w Z V B + j C c V L M q z U 5 T j B H E e W y i y p b U x J k a C Y j h c H Z 1 I V M s p Z q q q I 0 X l v 1 W c c l 3 7 A 1 B L A Q I t A B Q A A g A I A M C E W 1 o V f b T 1 o w A A A P Y A A A A S A A A A A A A A A A A A A A A A A A A A A A B D b 2 5 m a W c v U G F j a 2 F n Z S 5 4 b W x Q S w E C L Q A U A A I A C A D A h F t a D 8 r p q 6 Q A A A D p A A A A E w A A A A A A A A A A A A A A A A D v A A A A W 0 N v b n R l b n R f V H l w Z X N d L n h t b F B L A Q I t A B Q A A g A I A M C E W 1 r d k y U e o w I A A D Y R A A A T A A A A A A A A A A A A A A A A A O A B A A B G b 3 J t d W x h c y 9 T Z W N 0 a W 9 u M S 5 t U E s F B g A A A A A D A A M A w g A A A N A 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d H A A A A A A A A d U 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J s b 3 d l c i U y M E 1 v d G 9 y P C 9 J d G V t U G F 0 a D 4 8 L 0 l 0 Z W 1 M b 2 N h d G l v b j 4 8 U 3 R h Y m x l R W 5 0 c m l l c z 4 8 R W 5 0 c n k g V H l w Z T 0 i S X N Q c m l 2 Y X R l I i B W Y W x 1 Z T 0 i b D A i I C 8 + P E V u d H J 5 I F R 5 c G U 9 I l F 1 Z X J 5 S U Q i I F Z h b H V l P S J z M D c x M T N j M T Y t Z j F j N y 0 0 Y j Q 1 L T g x Y W Y t Z D Q x M 2 J j Y z F i Z T l j 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U t M D I t M j d U M j I 6 M D I 6 M T Y u M j U 3 O D g 1 N l o i I C 8 + P E V u d H J 5 I F R 5 c G U 9 I k Z p b G x T d G F 0 d X M i I F Z h b H V l P S J z Q 2 9 t c G x l d G U i I C 8 + P C 9 T d G F i b G V F b n R y a W V z P j w v S X R l b T 4 8 S X R l b T 4 8 S X R l b U x v Y 2 F 0 a W 9 u P j x J d G V t V H l w Z T 5 G b 3 J t d W x h P C 9 J d G V t V H l w Z T 4 8 S X R l b V B h d G g + U 2 V j d G l v b j E v Q m x v d 2 V y J T I w T W 9 0 b 3 I v U 2 9 1 c m N l P C 9 J d G V t U G F 0 a D 4 8 L 0 l 0 Z W 1 M b 2 N h d G l v b j 4 8 U 3 R h Y m x l R W 5 0 c m l l c y A v P j w v S X R l b T 4 8 S X R l b T 4 8 S X R l b U x v Y 2 F 0 a W 9 u P j x J d G V t V H l w Z T 5 G b 3 J t d W x h P C 9 J d G V t V H l w Z T 4 8 S X R l b V B h d G g + U 2 V j d G l v b j E v Q m x v d 2 V y J T I w T W 9 0 b 3 I v Q 2 h h b m d l Z C U y M F R 5 c G U 8 L 0 l 0 Z W 1 Q Y X R o P j w v S X R l b U x v Y 2 F 0 a W 9 u P j x T d G F i b G V F b n R y a W V z I C 8 + P C 9 J d G V t P j x J d G V t P j x J d G V t T G 9 j Y X R p b 2 4 + P E l 0 Z W 1 U e X B l P k Z v c m 1 1 b G E 8 L 0 l 0 Z W 1 U e X B l P j x J d G V t U G F 0 a D 5 T Z W N 0 a W 9 u M S 9 B a X J m b G 9 3 J T I w Q 2 9 u Z m l n P C 9 J d G V t U G F 0 a D 4 8 L 0 l 0 Z W 1 M b 2 N h d G l v b j 4 8 U 3 R h Y m x l R W 5 0 c m l l c z 4 8 R W 5 0 c n k g V H l w Z T 0 i S X N Q c m l 2 Y X R l I i B W Y W x 1 Z T 0 i b D A i I C 8 + P E V u d H J 5 I F R 5 c G U 9 I l F 1 Z X J 5 S U Q i I F Z h b H V l P S J z N T M z M T M 1 N z U t N 2 Z i N S 0 0 M D F h L W E x Z W Y t Y T Q 1 O W I w O G I 3 O D V m 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U t M D I t M j d U M j I 6 M D M 6 M D M u M z k 3 M D A y N V o i I C 8 + P E V u d H J 5 I F R 5 c G U 9 I k Z p b G x T d G F 0 d X M i I F Z h b H V l P S J z Q 2 9 t c G x l d G U i I C 8 + P C 9 T d G F i b G V F b n R y a W V z P j w v S X R l b T 4 8 S X R l b T 4 8 S X R l b U x v Y 2 F 0 a W 9 u P j x J d G V t V H l w Z T 5 G b 3 J t d W x h P C 9 J d G V t V H l w Z T 4 8 S X R l b V B h d G g + U 2 V j d G l v b j E v Q W l y Z m x v d y U y M E N v b m Z p Z y 9 T b 3 V y Y 2 U 8 L 0 l 0 Z W 1 Q Y X R o P j w v S X R l b U x v Y 2 F 0 a W 9 u P j x T d G F i b G V F b n R y a W V z I C 8 + P C 9 J d G V t P j x J d G V t P j x J d G V t T G 9 j Y X R p b 2 4 + P E l 0 Z W 1 U e X B l P k Z v c m 1 1 b G E 8 L 0 l 0 Z W 1 U e X B l P j x J d G V t U G F 0 a D 5 T Z W N 0 a W 9 u M S 9 B a X J m b G 9 3 J T I w Q 2 9 u Z m l n L 0 N o Y W 5 n Z W Q l M j B U e X B l P C 9 J d G V t U G F 0 a D 4 8 L 0 l 0 Z W 1 M b 2 N h d G l v b j 4 8 U 3 R h Y m x l R W 5 0 c m l l c y A v P j w v S X R l b T 4 8 S X R l b T 4 8 S X R l b U x v Y 2 F 0 a W 9 u P j x J d G V t V H l w Z T 5 G b 3 J t d W x h P C 9 J d G V t V H l w Z T 4 8 S X R l b V B h d G g + U 2 V j d G l v b j E v U 2 x h Y i U y M E 5 1 b W J l c j w v S X R l b V B h d G g + P C 9 J d G V t T G 9 j Y X R p b 2 4 + P F N 0 Y W J s Z U V u d H J p Z X M + P E V u d H J 5 I F R 5 c G U 9 I k l z U H J p d m F 0 Z S I g V m F s d W U 9 I m w w I i A v P j x F b n R y e S B U e X B l P S J R d W V y e U l E I i B W Y W x 1 Z T 0 i c z I z Z T l h Y j E z L T U w O D Y t N D A z O S 0 4 O T g y L W E 0 N 2 R j M 2 N m Y m I 1 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1 L T A y L T I 3 V D I y O j A z O j I y L j I x M D g 0 N z Z a I i A v P j x F b n R y e S B U e X B l P S J G a W x s U 3 R h d H V z I i B W Y W x 1 Z T 0 i c 0 N v b X B s Z X R l I i A v P j w v U 3 R h Y m x l R W 5 0 c m l l c z 4 8 L 0 l 0 Z W 0 + P E l 0 Z W 0 + P E l 0 Z W 1 M b 2 N h d G l v b j 4 8 S X R l b V R 5 c G U + R m 9 y b X V s Y T w v S X R l b V R 5 c G U + P E l 0 Z W 1 Q Y X R o P l N l Y 3 R p b 2 4 x L 1 N s Y W I l M j B O d W 1 i Z X I v U 2 9 1 c m N l P C 9 J d G V t U G F 0 a D 4 8 L 0 l 0 Z W 1 M b 2 N h d G l v b j 4 8 U 3 R h Y m x l R W 5 0 c m l l c y A v P j w v S X R l b T 4 8 S X R l b T 4 8 S X R l b U x v Y 2 F 0 a W 9 u P j x J d G V t V H l w Z T 5 G b 3 J t d W x h P C 9 J d G V t V H l w Z T 4 8 S X R l b V B h d G g + U 2 V j d G l v b j E v U 2 x h Y i U y M E 5 1 b W J l c i 9 D a G F u Z 2 V k J T I w V H l w Z T w v S X R l b V B h d G g + P C 9 J d G V t T G 9 j Y X R p b 2 4 + P F N 0 Y W J s Z U V u d H J p Z X M g L z 4 8 L 0 l 0 Z W 0 + P E l 0 Z W 0 + P E l 0 Z W 1 M b 2 N h d G l v b j 4 8 S X R l b V R 5 c G U + R m 9 y b X V s Y T w v S X R l b V R 5 c G U + P E l 0 Z W 1 Q Y X R o P l N l Y 3 R p b 2 4 x L 0 1 l d G V y a W 5 n J T I w R G V 2 a W N l P C 9 J d G V t U G F 0 a D 4 8 L 0 l 0 Z W 1 M b 2 N h d G l v b j 4 8 U 3 R h Y m x l R W 5 0 c m l l c z 4 8 R W 5 0 c n k g V H l w Z T 0 i S X N Q c m l 2 Y X R l I i B W Y W x 1 Z T 0 i b D A i I C 8 + P E V u d H J 5 I F R 5 c G U 9 I l F 1 Z X J 5 S U Q i I F Z h b H V l P S J z O W I y O W V j Y j k t N j Y y Z i 0 0 M j N i L W J h M T A t M m M x N D l h N j U 0 N G V m 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U t M D I t M j d U M j I 6 M D M 6 N D Q u O T k 4 M T M y O F o i I C 8 + P E V u d H J 5 I F R 5 c G U 9 I k Z p b G x T d G F 0 d X M i I F Z h b H V l P S J z Q 2 9 t c G x l d G U i I C 8 + P C 9 T d G F i b G V F b n R y a W V z P j w v S X R l b T 4 8 S X R l b T 4 8 S X R l b U x v Y 2 F 0 a W 9 u P j x J d G V t V H l w Z T 5 G b 3 J t d W x h P C 9 J d G V t V H l w Z T 4 8 S X R l b V B h d G g + U 2 V j d G l v b j E v T W V 0 Z X J p b m c l M j B E Z X Z p Y 2 U v U 2 9 1 c m N l P C 9 J d G V t U G F 0 a D 4 8 L 0 l 0 Z W 1 M b 2 N h d G l v b j 4 8 U 3 R h Y m x l R W 5 0 c m l l c y A v P j w v S X R l b T 4 8 S X R l b T 4 8 S X R l b U x v Y 2 F 0 a W 9 u P j x J d G V t V H l w Z T 5 G b 3 J t d W x h P C 9 J d G V t V H l w Z T 4 8 S X R l b V B h d G g + U 2 V j d G l v b j E v T W V 0 Z X J p b m c l M j B E Z X Z p Y 2 U v Q 2 h h b m d l Z C U y M F R 5 c G U 8 L 0 l 0 Z W 1 Q Y X R o P j w v S X R l b U x v Y 2 F 0 a W 9 u P j x T d G F i b G V F b n R y a W V z I C 8 + P C 9 J d G V t P j x J d G V t P j x J d G V t T G 9 j Y X R p b 2 4 + P E l 0 Z W 1 U e X B l P k Z v c m 1 1 b G E 8 L 0 l 0 Z W 1 U e X B l P j x J d G V t U G F 0 a D 5 T Z W N 0 a W 9 u M S 9 V b m l 0 J T I w U 2 l 6 Z T w v S X R l b V B h d G g + P C 9 J d G V t T G 9 j Y X R p b 2 4 + P F N 0 Y W J s Z U V u d H J p Z X M + P E V u d H J 5 I F R 5 c G U 9 I k l z U H J p d m F 0 Z S I g V m F s d W U 9 I m w w I i A v P j x F b n R y e S B U e X B l P S J R d W V y e U l E I i B W Y W x 1 Z T 0 i c z l j O G R m Z D Y z L W Z h N j g t N D g 5 M S 0 5 O G Q z L T g w M D N i Y W V m Z T M 0 Y S 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1 L T A y L T I 3 V D I y O j A 0 O j A 1 L j E z O D A 0 O T J a I i A v P j x F b n R y e S B U e X B l P S J G a W x s U 3 R h d H V z I i B W Y W x 1 Z T 0 i c 0 N v b X B s Z X R l I i A v P j w v U 3 R h Y m x l R W 5 0 c m l l c z 4 8 L 0 l 0 Z W 0 + P E l 0 Z W 0 + P E l 0 Z W 1 M b 2 N h d G l v b j 4 8 S X R l b V R 5 c G U + R m 9 y b X V s Y T w v S X R l b V R 5 c G U + P E l 0 Z W 1 Q Y X R o P l N l Y 3 R p b 2 4 x L 1 V u a X Q l M j B T a X p l L 1 N v d X J j Z T w v S X R l b V B h d G g + P C 9 J d G V t T G 9 j Y X R p b 2 4 + P F N 0 Y W J s Z U V u d H J p Z X M g L z 4 8 L 0 l 0 Z W 0 + P E l 0 Z W 0 + P E l 0 Z W 1 M b 2 N h d G l v b j 4 8 S X R l b V R 5 c G U + R m 9 y b X V s Y T w v S X R l b V R 5 c G U + P E l 0 Z W 1 Q Y X R o P l N l Y 3 R p b 2 4 x L 1 V u a X Q l M j B T a X p l L 0 N o Y W 5 n Z W Q l M j B U e X B l P C 9 J d G V t U G F 0 a D 4 8 L 0 l 0 Z W 1 M b 2 N h d G l v b j 4 8 U 3 R h Y m x l R W 5 0 c m l l c y A v P j w v S X R l b T 4 8 S X R l b T 4 8 S X R l b U x v Y 2 F 0 a W 9 u P j x J d G V t V H l w Z T 5 G b 3 J t d W x h P C 9 J d G V t V H l w Z T 4 8 S X R l b V B h d G g + U 2 V j d G l v b j E v T G l u Z S U y M F Z v b H R h Z 2 U l M j B D b 2 5 u Z W N 0 a W 9 u P C 9 J d G V t U G F 0 a D 4 8 L 0 l 0 Z W 1 M b 2 N h d G l v b j 4 8 U 3 R h Y m x l R W 5 0 c m l l c z 4 8 R W 5 0 c n k g V H l w Z T 0 i S X N Q c m l 2 Y X R l I i B W Y W x 1 Z T 0 i b D A i I C 8 + P E V u d H J 5 I F R 5 c G U 9 I l F 1 Z X J 5 S U Q i I F Z h b H V l P S J z O G R h O T A 3 M j g t O T E y N S 0 0 Z j A w L T k w Z m U t M D g 5 N W Y x M G I 5 O W Q 5 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U t M D I t M j d U M j I 6 M D Q 6 M z I u O D c 4 O T k 3 N l o i I C 8 + P E V u d H J 5 I F R 5 c G U 9 I k Z p b G x T d G F 0 d X M i I F Z h b H V l P S J z Q 2 9 t c G x l d G U i I C 8 + P C 9 T d G F i b G V F b n R y a W V z P j w v S X R l b T 4 8 S X R l b T 4 8 S X R l b U x v Y 2 F 0 a W 9 u P j x J d G V t V H l w Z T 5 G b 3 J t d W x h P C 9 J d G V t V H l w Z T 4 8 S X R l b V B h d G g + U 2 V j d G l v b j E v T G l u Z S U y M F Z v b H R h Z 2 U l M j B D b 2 5 u Z W N 0 a W 9 u L 1 N v d X J j Z T w v S X R l b V B h d G g + P C 9 J d G V t T G 9 j Y X R p b 2 4 + P F N 0 Y W J s Z U V u d H J p Z X M g L z 4 8 L 0 l 0 Z W 0 + P E l 0 Z W 0 + P E l 0 Z W 1 M b 2 N h d G l v b j 4 8 S X R l b V R 5 c G U + R m 9 y b X V s Y T w v S X R l b V R 5 c G U + P E l 0 Z W 1 Q Y X R o P l N l Y 3 R p b 2 4 x L 0 x p b m U l M j B W b 2 x 0 Y W d l J T I w Q 2 9 u b m V j d G l v b i 9 D a G F u Z 2 V k J T I w V H l w Z T w v S X R l b V B h d G g + P C 9 J d G V t T G 9 j Y X R p b 2 4 + P F N 0 Y W J s Z U V u d H J p Z X M g L z 4 8 L 0 l 0 Z W 0 + P E l 0 Z W 0 + P E l 0 Z W 1 M b 2 N h d G l v b j 4 8 S X R l b V R 5 c G U + R m 9 y b X V s Y T w v S X R l b V R 5 c G U + P E l 0 Z W 1 Q Y X R o P l N l Y 3 R p b 2 4 x L 0 V s Z W N 0 c m l h b C U y M E h l Y X Q 8 L 0 l 0 Z W 1 Q Y X R o P j w v S X R l b U x v Y 2 F 0 a W 9 u P j x T d G F i b G V F b n R y a W V z P j x F b n R y e S B U e X B l P S J J c 1 B y a X Z h d G U i I F Z h b H V l P S J s M C I g L z 4 8 R W 5 0 c n k g V H l w Z T 0 i U X V l c n l J R C I g V m F s d W U 9 I n N j Y T M 4 M G M 4 Z C 1 k N z c 4 L T Q 5 Z W U t O D A 0 O C 0 w Y j M y Y T R k Z D g 0 N G Y 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N S 0 w M i 0 y N 1 Q y M j o w N D o 1 N C 4 0 N T c y M T k w W i I g L z 4 8 R W 5 0 c n k g V H l w Z T 0 i R m l s b F N 0 Y X R 1 c y I g V m F s d W U 9 I n N D b 2 1 w b G V 0 Z S I g L z 4 8 L 1 N 0 Y W J s Z U V u d H J p Z X M + P C 9 J d G V t P j x J d G V t P j x J d G V t T G 9 j Y X R p b 2 4 + P E l 0 Z W 1 U e X B l P k Z v c m 1 1 b G E 8 L 0 l 0 Z W 1 U e X B l P j x J d G V t U G F 0 a D 5 T Z W N 0 a W 9 u M S 9 F b G V j d H J p Y W w l M j B I Z W F 0 L 1 N v d X J j Z T w v S X R l b V B h d G g + P C 9 J d G V t T G 9 j Y X R p b 2 4 + P F N 0 Y W J s Z U V u d H J p Z X M g L z 4 8 L 0 l 0 Z W 0 + P E l 0 Z W 0 + P E l 0 Z W 1 M b 2 N h d G l v b j 4 8 S X R l b V R 5 c G U + R m 9 y b X V s Y T w v S X R l b V R 5 c G U + P E l 0 Z W 1 Q Y X R o P l N l Y 3 R p b 2 4 x L 0 V s Z W N 0 c m l h b C U y M E h l Y X Q v Q 2 h h b m d l Z C U y M F R 5 c G U 8 L 0 l 0 Z W 1 Q Y X R o P j w v S X R l b U x v Y 2 F 0 a W 9 u P j x T d G F i b G V F b n R y a W V z I C 8 + P C 9 J d G V t P j x J d G V t P j x J d G V t T G 9 j Y X R p b 2 4 + P E l 0 Z W 1 U e X B l P k Z v c m 1 1 b G E 8 L 0 l 0 Z W 1 U e X B l P j x J d G V t U G F 0 a D 5 T Z W N 0 a W 9 u M S 9 W b 2 x 0 Y W d l P C 9 J d G V t U G F 0 a D 4 8 L 0 l 0 Z W 1 M b 2 N h d G l v b j 4 8 U 3 R h Y m x l R W 5 0 c m l l c z 4 8 R W 5 0 c n k g V H l w Z T 0 i S X N Q c m l 2 Y X R l I i B W Y W x 1 Z T 0 i b D A i I C 8 + P E V u d H J 5 I F R 5 c G U 9 I l F 1 Z X J 5 S U Q i I F Z h b H V l P S J z Y T I w Z j J i O D c t Z T Q y Y i 0 0 Y z g x L T k y N 2 I t M D h h Y z N h M z M 0 N T k y 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U t M D I t M j d U M j I 6 M D U 6 M T E u M D E z M z Y 2 N l o i I C 8 + P E V u d H J 5 I F R 5 c G U 9 I k Z p b G x T d G F 0 d X M i I F Z h b H V l P S J z Q 2 9 t c G x l d G U i I C 8 + P C 9 T d G F i b G V F b n R y a W V z P j w v S X R l b T 4 8 S X R l b T 4 8 S X R l b U x v Y 2 F 0 a W 9 u P j x J d G V t V H l w Z T 5 G b 3 J t d W x h P C 9 J d G V t V H l w Z T 4 8 S X R l b V B h d G g + U 2 V j d G l v b j E v V m 9 s d G F n Z S 9 T b 3 V y Y 2 U 8 L 0 l 0 Z W 1 Q Y X R o P j w v S X R l b U x v Y 2 F 0 a W 9 u P j x T d G F i b G V F b n R y a W V z I C 8 + P C 9 J d G V t P j x J d G V t P j x J d G V t T G 9 j Y X R p b 2 4 + P E l 0 Z W 1 U e X B l P k Z v c m 1 1 b G E 8 L 0 l 0 Z W 1 U e X B l P j x J d G V t U G F 0 a D 5 T Z W N 0 a W 9 u M S 9 W b 2 x 0 Y W d l L 0 N o Y W 5 n Z W Q l M j B U e X B l P C 9 J d G V t U G F 0 a D 4 8 L 0 l 0 Z W 1 M b 2 N h d G l v b j 4 8 U 3 R h Y m x l R W 5 0 c m l l c y A v P j w v S X R l b T 4 8 S X R l b T 4 8 S X R l b U x v Y 2 F 0 a W 9 u P j x J d G V t V H l w Z T 5 G b 3 J t d W x h P C 9 J d G V t V H l w Z T 4 8 S X R l b V B h d G g + U 2 V j d G l v b j E v U m V 2 a X N p b 2 4 8 L 0 l 0 Z W 1 Q Y X R o P j w v S X R l b U x v Y 2 F 0 a W 9 u P j x T d G F i b G V F b n R y a W V z P j x F b n R y e S B U e X B l P S J J c 1 B y a X Z h d G U i I F Z h b H V l P S J s M C I g L z 4 8 R W 5 0 c n k g V H l w Z T 0 i U X V l c n l J R C I g V m F s d W U 9 I n M 5 Y z B l O D A 1 Y y 0 4 M m Q 2 L T R l N G Q t O W I z M C 1 l O D I z N T E 0 Z W F m M z Y 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N S 0 w M i 0 y N 1 Q y M j o w N T o y O S 4 x M T U 3 O D U 0 W i I g L z 4 8 R W 5 0 c n k g V H l w Z T 0 i R m l s b F N 0 Y X R 1 c y I g V m F s d W U 9 I n N D b 2 1 w b G V 0 Z S I g L z 4 8 L 1 N 0 Y W J s Z U V u d H J p Z X M + P C 9 J d G V t P j x J d G V t P j x J d G V t T G 9 j Y X R p b 2 4 + P E l 0 Z W 1 U e X B l P k Z v c m 1 1 b G E 8 L 0 l 0 Z W 1 U e X B l P j x J d G V t U G F 0 a D 5 T Z W N 0 a W 9 u M S 9 S Z X Z p c 2 l v b i 9 T b 3 V y Y 2 U 8 L 0 l 0 Z W 1 Q Y X R o P j w v S X R l b U x v Y 2 F 0 a W 9 u P j x T d G F i b G V F b n R y a W V z I C 8 + P C 9 J d G V t P j x J d G V t P j x J d G V t T G 9 j Y X R p b 2 4 + P E l 0 Z W 1 U e X B l P k Z v c m 1 1 b G E 8 L 0 l 0 Z W 1 U e X B l P j x J d G V t U G F 0 a D 5 T Z W N 0 a W 9 u M S 9 S Z X Z p c 2 l v b i 9 D a G F u Z 2 V k J T I w V H l w Z T w v S X R l b V B h d G g + P C 9 J d G V t T G 9 j Y X R p b 2 4 + P F N 0 Y W J s Z U V u d H J p Z X M g L z 4 8 L 0 l 0 Z W 0 + P E l 0 Z W 0 + P E l 0 Z W 1 M b 2 N h d G l v b j 4 8 S X R l b V R 5 c G U + R m 9 y b X V s Y T w v S X R l b V R 5 c G U + P E l 0 Z W 1 Q Y X R o P l N l Y 3 R p b 2 4 x L 1 B h c n Q l M j B O d W 1 i Z X I 8 L 0 l 0 Z W 1 Q Y X R o P j w v S X R l b U x v Y 2 F 0 a W 9 u P j x T d G F i b G V F b n R y a W V z P j x F b n R y e S B U e X B l P S J J c 1 B y a X Z h d G U i I F Z h b H V l P S J s M C I g L z 4 8 R W 5 0 c n k g V H l w Z T 0 i U X V l c n l J R C I g V m F s d W U 9 I n M 4 N D E 1 N 2 E 3 M y 0 0 N j A 3 L T Q z O T c t O G I 5 M C 0 3 Y m M 3 Y j E x N D R l Y T Y 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k y M T Y w I i A v P j x F b n R y e S B U e X B l P S J G a W x s R X J y b 3 J D b 2 R l I i B W Y W x 1 Z T 0 i c 1 V u a 2 5 v d 2 4 i I C 8 + P E V u d H J 5 I F R 5 c G U 9 I k Z p b G x F c n J v c k N v d W 5 0 I i B W Y W x 1 Z T 0 i b D A i I C 8 + P E V u d H J 5 I F R 5 c G U 9 I k Z p b G x M Y X N 0 V X B k Y X R l Z C I g V m F s d W U 9 I m Q y M D I 1 L T A y L T I 3 V D I y O j M 2 O j Q w L j U 1 M T I w N D R a I i A v P j x F b n R y e S B U e X B l P S J G a W x s Q 2 9 s d W 1 u V H l w Z X M i I F Z h b H V l P S J z Q m d B Q U F B Q U F B Q U F B Q U E 9 P S I g L z 4 8 R W 5 0 c n k g V H l w Z T 0 i R m l s b E N v b H V t b k 5 h b W V z I i B W Y W x 1 Z T 0 i c 1 s m c X V v d D t T Z X J p Z X M m c X V v d D s s J n F 1 b 3 Q 7 Q m x v d 2 V y I E 1 v d G 9 y L j E m c X V v d D s s J n F 1 b 3 Q 7 Q W l y Z m x v d y B D b 2 5 m a W c u J n F 1 b 3 Q 7 L C Z x d W 9 0 O 1 N s Y W I g T m 8 u J n F 1 b 3 Q 7 L C Z x d W 9 0 O 0 1 l d G V y a W 5 n I E R l d m l j Z S 4 x J n F 1 b 3 Q 7 L C Z x d W 9 0 O 1 V u a X Q g U 2 l 6 Z S 4 x J n F 1 b 3 Q 7 L C Z x d W 9 0 O 0 x p b m U g V m 9 s d G F n Z S B D b 2 5 u Z W N 0 a W 9 u J n F 1 b 3 Q 7 L C Z x d W 9 0 O 0 V s Z W N 0 c m l j I E h l Y X Q m c X V v d D s s J n F 1 b 3 Q 7 V m 9 s d G F n Z S 4 x J n F 1 b 3 Q 7 L C Z x d W 9 0 O 1 J l d m l z a W 9 u L j E 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U G F y d C B O d W 1 i Z X I v Q X V 0 b 1 J l b W 9 2 Z W R D b 2 x 1 b W 5 z M S 5 7 U 2 V y a W V z L D B 9 J n F 1 b 3 Q 7 L C Z x d W 9 0 O 1 N l Y 3 R p b 2 4 x L 1 B h c n Q g T n V t Y m V y L 0 F 1 d G 9 S Z W 1 v d m V k Q 2 9 s d W 1 u c z E u e 0 J s b 3 d l c i B N b 3 R v c i 4 x L D F 9 J n F 1 b 3 Q 7 L C Z x d W 9 0 O 1 N l Y 3 R p b 2 4 x L 1 B h c n Q g T n V t Y m V y L 0 F 1 d G 9 S Z W 1 v d m V k Q 2 9 s d W 1 u c z E u e 0 F p c m Z s b 3 c g Q 2 9 u Z m l n L i w y f S Z x d W 9 0 O y w m c X V v d D t T Z W N 0 a W 9 u M S 9 Q Y X J 0 I E 5 1 b W J l c i 9 B d X R v U m V t b 3 Z l Z E N v b H V t b n M x L n t T b G F i I E 5 v L i w z f S Z x d W 9 0 O y w m c X V v d D t T Z W N 0 a W 9 u M S 9 Q Y X J 0 I E 5 1 b W J l c i 9 B d X R v U m V t b 3 Z l Z E N v b H V t b n M x L n t N Z X R l c m l u Z y B E Z X Z p Y 2 U u M S w 0 f S Z x d W 9 0 O y w m c X V v d D t T Z W N 0 a W 9 u M S 9 Q Y X J 0 I E 5 1 b W J l c i 9 B d X R v U m V t b 3 Z l Z E N v b H V t b n M x L n t V b m l 0 I F N p e m U u M S w 1 f S Z x d W 9 0 O y w m c X V v d D t T Z W N 0 a W 9 u M S 9 Q Y X J 0 I E 5 1 b W J l c i 9 B d X R v U m V t b 3 Z l Z E N v b H V t b n M x L n t M a W 5 l I F Z v b H R h Z 2 U g Q 2 9 u b m V j d G l v b i w 2 f S Z x d W 9 0 O y w m c X V v d D t T Z W N 0 a W 9 u M S 9 Q Y X J 0 I E 5 1 b W J l c i 9 B d X R v U m V t b 3 Z l Z E N v b H V t b n M x L n t F b G V j d H J p Y y B I Z W F 0 L D d 9 J n F 1 b 3 Q 7 L C Z x d W 9 0 O 1 N l Y 3 R p b 2 4 x L 1 B h c n Q g T n V t Y m V y L 0 F 1 d G 9 S Z W 1 v d m V k Q 2 9 s d W 1 u c z E u e 1 Z v b H R h Z 2 U u M S w 4 f S Z x d W 9 0 O y w m c X V v d D t T Z W N 0 a W 9 u M S 9 Q Y X J 0 I E 5 1 b W J l c i 9 B d X R v U m V t b 3 Z l Z E N v b H V t b n M x L n t S Z X Z p c 2 l v b i 4 x L D l 9 J n F 1 b 3 Q 7 X S w m c X V v d D t D b 2 x 1 b W 5 D b 3 V u d C Z x d W 9 0 O z o x M C w m c X V v d D t L Z X l D b 2 x 1 b W 5 O Y W 1 l c y Z x d W 9 0 O z p b X S w m c X V v d D t D b 2 x 1 b W 5 J Z G V u d G l 0 a W V z J n F 1 b 3 Q 7 O l s m c X V v d D t T Z W N 0 a W 9 u M S 9 Q Y X J 0 I E 5 1 b W J l c i 9 B d X R v U m V t b 3 Z l Z E N v b H V t b n M x L n t T Z X J p Z X M s M H 0 m c X V v d D s s J n F 1 b 3 Q 7 U 2 V j d G l v b j E v U G F y d C B O d W 1 i Z X I v Q X V 0 b 1 J l b W 9 2 Z W R D b 2 x 1 b W 5 z M S 5 7 Q m x v d 2 V y I E 1 v d G 9 y L j E s M X 0 m c X V v d D s s J n F 1 b 3 Q 7 U 2 V j d G l v b j E v U G F y d C B O d W 1 i Z X I v Q X V 0 b 1 J l b W 9 2 Z W R D b 2 x 1 b W 5 z M S 5 7 Q W l y Z m x v d y B D b 2 5 m a W c u L D J 9 J n F 1 b 3 Q 7 L C Z x d W 9 0 O 1 N l Y 3 R p b 2 4 x L 1 B h c n Q g T n V t Y m V y L 0 F 1 d G 9 S Z W 1 v d m V k Q 2 9 s d W 1 u c z E u e 1 N s Y W I g T m 8 u L D N 9 J n F 1 b 3 Q 7 L C Z x d W 9 0 O 1 N l Y 3 R p b 2 4 x L 1 B h c n Q g T n V t Y m V y L 0 F 1 d G 9 S Z W 1 v d m V k Q 2 9 s d W 1 u c z E u e 0 1 l d G V y a W 5 n I E R l d m l j Z S 4 x L D R 9 J n F 1 b 3 Q 7 L C Z x d W 9 0 O 1 N l Y 3 R p b 2 4 x L 1 B h c n Q g T n V t Y m V y L 0 F 1 d G 9 S Z W 1 v d m V k Q 2 9 s d W 1 u c z E u e 1 V u a X Q g U 2 l 6 Z S 4 x L D V 9 J n F 1 b 3 Q 7 L C Z x d W 9 0 O 1 N l Y 3 R p b 2 4 x L 1 B h c n Q g T n V t Y m V y L 0 F 1 d G 9 S Z W 1 v d m V k Q 2 9 s d W 1 u c z E u e 0 x p b m U g V m 9 s d G F n Z S B D b 2 5 u Z W N 0 a W 9 u L D Z 9 J n F 1 b 3 Q 7 L C Z x d W 9 0 O 1 N l Y 3 R p b 2 4 x L 1 B h c n Q g T n V t Y m V y L 0 F 1 d G 9 S Z W 1 v d m V k Q 2 9 s d W 1 u c z E u e 0 V s Z W N 0 c m l j I E h l Y X Q s N 3 0 m c X V v d D s s J n F 1 b 3 Q 7 U 2 V j d G l v b j E v U G F y d C B O d W 1 i Z X I v Q X V 0 b 1 J l b W 9 2 Z W R D b 2 x 1 b W 5 z M S 5 7 V m 9 s d G F n Z S 4 x L D h 9 J n F 1 b 3 Q 7 L C Z x d W 9 0 O 1 N l Y 3 R p b 2 4 x L 1 B h c n Q g T n V t Y m V y L 0 F 1 d G 9 S Z W 1 v d m V k Q 2 9 s d W 1 u c z E u e 1 J l d m l z a W 9 u L j E s O X 0 m c X V v d D t d L C Z x d W 9 0 O 1 J l b G F 0 a W 9 u c 2 h p c E l u Z m 8 m c X V v d D s 6 W 1 1 9 I i A v P j w v U 3 R h Y m x l R W 5 0 c m l l c z 4 8 L 0 l 0 Z W 0 + P E l 0 Z W 0 + P E l 0 Z W 1 M b 2 N h d G l v b j 4 8 S X R l b V R 5 c G U + R m 9 y b X V s Y T w v S X R l b V R 5 c G U + P E l 0 Z W 1 Q Y X R o P l N l Y 3 R p b 2 4 x L 1 B h c n Q l M j B O d W 1 i Z X I v U 2 9 1 c m N l P C 9 J d G V t U G F 0 a D 4 8 L 0 l 0 Z W 1 M b 2 N h d G l v b j 4 8 U 3 R h Y m x l R W 5 0 c m l l c y A v P j w v S X R l b T 4 8 S X R l b T 4 8 S X R l b U x v Y 2 F 0 a W 9 u P j x J d G V t V H l w Z T 5 G b 3 J t d W x h P C 9 J d G V t V H l w Z T 4 8 S X R l b V B h d G g + U 2 V j d G l v b j E v U G F y d C U y M E 5 1 b W J l c i 9 D a G F u Z 2 V k J T I w V H l w Z T w v S X R l b V B h d G g + P C 9 J d G V t T G 9 j Y X R p b 2 4 + P F N 0 Y W J s Z U V u d H J p Z X M g L z 4 8 L 0 l 0 Z W 0 + P E l 0 Z W 0 + P E l 0 Z W 1 M b 2 N h d G l v b j 4 8 S X R l b V R 5 c G U + R m 9 y b X V s Y T w v S X R l b V R 5 c G U + P E l 0 Z W 1 Q Y X R o P l N l Y 3 R p b 2 4 x L 1 B h c n Q l M j B O d W 1 i Z X I v Q W R k Z W Q l M j B D d X N 0 b 2 0 8 L 0 l 0 Z W 1 Q Y X R o P j w v S X R l b U x v Y 2 F 0 a W 9 u P j x T d G F i b G V F b n R y a W V z I C 8 + P C 9 J d G V t P j x J d G V t P j x J d G V t T G 9 j Y X R p b 2 4 + P E l 0 Z W 1 U e X B l P k Z v c m 1 1 b G E 8 L 0 l 0 Z W 1 U e X B l P j x J d G V t U G F 0 a D 5 T Z W N 0 a W 9 u M S 9 Q Y X J 0 J T I w T n V t Y m V y L 0 V 4 c G F u Z G V k J T I w Q m x v d 2 V y J T I w T W 9 0 b 3 I 8 L 0 l 0 Z W 1 Q Y X R o P j w v S X R l b U x v Y 2 F 0 a W 9 u P j x T d G F i b G V F b n R y a W V z I C 8 + P C 9 J d G V t P j x J d G V t P j x J d G V t T G 9 j Y X R p b 2 4 + P E l 0 Z W 1 U e X B l P k Z v c m 1 1 b G E 8 L 0 l 0 Z W 1 U e X B l P j x J d G V t U G F 0 a D 5 T Z W N 0 a W 9 u M S 9 Q Y X J 0 J T I w T n V t Y m V y L 0 F k Z G V k J T I w Q 3 V z d G 9 t M T w v S X R l b V B h d G g + P C 9 J d G V t T G 9 j Y X R p b 2 4 + P F N 0 Y W J s Z U V u d H J p Z X M g L z 4 8 L 0 l 0 Z W 0 + P E l 0 Z W 0 + P E l 0 Z W 1 M b 2 N h d G l v b j 4 8 S X R l b V R 5 c G U + R m 9 y b X V s Y T w v S X R l b V R 5 c G U + P E l 0 Z W 1 Q Y X R o P l N l Y 3 R p b 2 4 x L 1 B h c n Q l M j B O d W 1 i Z X I v R X h w Y W 5 k Z W Q l M j B B a X J m b G 9 3 J T I w Q 2 9 u Z m l n P C 9 J d G V t U G F 0 a D 4 8 L 0 l 0 Z W 1 M b 2 N h d G l v b j 4 8 U 3 R h Y m x l R W 5 0 c m l l c y A v P j w v S X R l b T 4 8 S X R l b T 4 8 S X R l b U x v Y 2 F 0 a W 9 u P j x J d G V t V H l w Z T 5 G b 3 J t d W x h P C 9 J d G V t V H l w Z T 4 8 S X R l b V B h d G g + U 2 V j d G l v b j E v U G F y d C U y M E 5 1 b W J l c i 9 B Z G R l Z C U y M E N 1 c 3 R v b T I 8 L 0 l 0 Z W 1 Q Y X R o P j w v S X R l b U x v Y 2 F 0 a W 9 u P j x T d G F i b G V F b n R y a W V z I C 8 + P C 9 J d G V t P j x J d G V t P j x J d G V t T G 9 j Y X R p b 2 4 + P E l 0 Z W 1 U e X B l P k Z v c m 1 1 b G E 8 L 0 l 0 Z W 1 U e X B l P j x J d G V t U G F 0 a D 5 T Z W N 0 a W 9 u M S 9 Q Y X J 0 J T I w T n V t Y m V y L 0 V 4 c G F u Z G V k J T I w U 2 x h Y i U y M E 5 1 b W J l c j w v S X R l b V B h d G g + P C 9 J d G V t T G 9 j Y X R p b 2 4 + P F N 0 Y W J s Z U V u d H J p Z X M g L z 4 8 L 0 l 0 Z W 0 + P E l 0 Z W 0 + P E l 0 Z W 1 M b 2 N h d G l v b j 4 8 S X R l b V R 5 c G U + R m 9 y b X V s Y T w v S X R l b V R 5 c G U + P E l 0 Z W 1 Q Y X R o P l N l Y 3 R p b 2 4 x L 1 B h c n Q l M j B O d W 1 i Z X I v Q W R k Z W Q l M j B D d X N 0 b 2 0 z P C 9 J d G V t U G F 0 a D 4 8 L 0 l 0 Z W 1 M b 2 N h d G l v b j 4 8 U 3 R h Y m x l R W 5 0 c m l l c y A v P j w v S X R l b T 4 8 S X R l b T 4 8 S X R l b U x v Y 2 F 0 a W 9 u P j x J d G V t V H l w Z T 5 G b 3 J t d W x h P C 9 J d G V t V H l w Z T 4 8 S X R l b V B h d G g + U 2 V j d G l v b j E v U G F y d C U y M E 5 1 b W J l c i 9 F e H B h b m R l Z C U y M E 1 l d G V y a W 5 n J T I w Z G V 2 a W N l P C 9 J d G V t U G F 0 a D 4 8 L 0 l 0 Z W 1 M b 2 N h d G l v b j 4 8 U 3 R h Y m x l R W 5 0 c m l l c y A v P j w v S X R l b T 4 8 S X R l b T 4 8 S X R l b U x v Y 2 F 0 a W 9 u P j x J d G V t V H l w Z T 5 G b 3 J t d W x h P C 9 J d G V t V H l w Z T 4 8 S X R l b V B h d G g + U 2 V j d G l v b j E v U G F y d C U y M E 5 1 b W J l c i 9 B Z G R l Z C U y M E N 1 c 3 R v b T Q 8 L 0 l 0 Z W 1 Q Y X R o P j w v S X R l b U x v Y 2 F 0 a W 9 u P j x T d G F i b G V F b n R y a W V z I C 8 + P C 9 J d G V t P j x J d G V t P j x J d G V t T G 9 j Y X R p b 2 4 + P E l 0 Z W 1 U e X B l P k Z v c m 1 1 b G E 8 L 0 l 0 Z W 1 U e X B l P j x J d G V t U G F 0 a D 5 T Z W N 0 a W 9 u M S 9 Q Y X J 0 J T I w T n V t Y m V y L 0 V 4 c G F u Z G V k J T I w V W 5 p d C U y M H N p e m U 8 L 0 l 0 Z W 1 Q Y X R o P j w v S X R l b U x v Y 2 F 0 a W 9 u P j x T d G F i b G V F b n R y a W V z I C 8 + P C 9 J d G V t P j x J d G V t P j x J d G V t T G 9 j Y X R p b 2 4 + P E l 0 Z W 1 U e X B l P k Z v c m 1 1 b G E 8 L 0 l 0 Z W 1 U e X B l P j x J d G V t U G F 0 a D 5 T Z W N 0 a W 9 u M S 9 Q Y X J 0 J T I w T n V t Y m V y L 0 F k Z G V k J T I w Q 3 V z d G 9 t N T w v S X R l b V B h d G g + P C 9 J d G V t T G 9 j Y X R p b 2 4 + P F N 0 Y W J s Z U V u d H J p Z X M g L z 4 8 L 0 l 0 Z W 0 + P E l 0 Z W 0 + P E l 0 Z W 1 M b 2 N h d G l v b j 4 8 S X R l b V R 5 c G U + R m 9 y b X V s Y T w v S X R l b V R 5 c G U + P E l 0 Z W 1 Q Y X R o P l N l Y 3 R p b 2 4 x L 1 B h c n Q l M j B O d W 1 i Z X I v R X h w Y W 5 k Z W Q l M j B M a W 5 l J T I w V m 9 s d G F n Z T w v S X R l b V B h d G g + P C 9 J d G V t T G 9 j Y X R p b 2 4 + P F N 0 Y W J s Z U V u d H J p Z X M g L z 4 8 L 0 l 0 Z W 0 + P E l 0 Z W 0 + P E l 0 Z W 1 M b 2 N h d G l v b j 4 8 S X R l b V R 5 c G U + R m 9 y b X V s Y T w v S X R l b V R 5 c G U + P E l 0 Z W 1 Q Y X R o P l N l Y 3 R p b 2 4 x L 1 B h c n Q l M j B O d W 1 i Z X I v Q W R k Z W Q l M j B D d X N 0 b 2 0 2 P C 9 J d G V t U G F 0 a D 4 8 L 0 l 0 Z W 1 M b 2 N h d G l v b j 4 8 U 3 R h Y m x l R W 5 0 c m l l c y A v P j w v S X R l b T 4 8 S X R l b T 4 8 S X R l b U x v Y 2 F 0 a W 9 u P j x J d G V t V H l w Z T 5 G b 3 J t d W x h P C 9 J d G V t V H l w Z T 4 8 S X R l b V B h d G g + U 2 V j d G l v b j E v U G F y d C U y M E 5 1 b W J l c i 9 F e H B h b m R l Z C U y M E V s Z W N 0 c m l j Y W w l M j B o Z W F 0 P C 9 J d G V t U G F 0 a D 4 8 L 0 l 0 Z W 1 M b 2 N h d G l v b j 4 8 U 3 R h Y m x l R W 5 0 c m l l c y A v P j w v S X R l b T 4 8 S X R l b T 4 8 S X R l b U x v Y 2 F 0 a W 9 u P j x J d G V t V H l w Z T 5 G b 3 J t d W x h P C 9 J d G V t V H l w Z T 4 8 S X R l b V B h d G g + U 2 V j d G l v b j E v U G F y d C U y M E 5 1 b W J l c i 9 B Z G R l Z C U y M E N 1 c 3 R v b T c 8 L 0 l 0 Z W 1 Q Y X R o P j w v S X R l b U x v Y 2 F 0 a W 9 u P j x T d G F i b G V F b n R y a W V z I C 8 + P C 9 J d G V t P j x J d G V t P j x J d G V t T G 9 j Y X R p b 2 4 + P E l 0 Z W 1 U e X B l P k Z v c m 1 1 b G E 8 L 0 l 0 Z W 1 U e X B l P j x J d G V t U G F 0 a D 5 T Z W N 0 a W 9 u M S 9 Q Y X J 0 J T I w T n V t Y m V y L 0 V 4 c G F u Z G V k J T I w V m 9 s d G F n Z T w v S X R l b V B h d G g + P C 9 J d G V t T G 9 j Y X R p b 2 4 + P F N 0 Y W J s Z U V u d H J p Z X M g L z 4 8 L 0 l 0 Z W 0 + P E l 0 Z W 0 + P E l 0 Z W 1 M b 2 N h d G l v b j 4 8 S X R l b V R 5 c G U + R m 9 y b X V s Y T w v S X R l b V R 5 c G U + P E l 0 Z W 1 Q Y X R o P l N l Y 3 R p b 2 4 x L 1 B h c n Q l M j B O d W 1 i Z X I v Q W R k Z W Q l M j B D d X N 0 b 2 0 4 P C 9 J d G V t U G F 0 a D 4 8 L 0 l 0 Z W 1 M b 2 N h d G l v b j 4 8 U 3 R h Y m x l R W 5 0 c m l l c y A v P j w v S X R l b T 4 8 S X R l b T 4 8 S X R l b U x v Y 2 F 0 a W 9 u P j x J d G V t V H l w Z T 5 G b 3 J t d W x h P C 9 J d G V t V H l w Z T 4 8 S X R l b V B h d G g + U 2 V j d G l v b j E v U G F y d C U y M E 5 1 b W J l c i 9 F e H B h b m R l Z C U y M F J l d m l z a W 9 u P C 9 J d G V t U G F 0 a D 4 8 L 0 l 0 Z W 1 M b 2 N h d G l v b j 4 8 U 3 R h Y m x l R W 5 0 c m l l c y A v P j w v S X R l b T 4 8 S X R l b T 4 8 S X R l b U x v Y 2 F 0 a W 9 u P j x J d G V t V H l w Z T 5 G b 3 J t d W x h P C 9 J d G V t V H l w Z T 4 8 S X R l b V B h d G g + U 2 V j d G l v b j E v V G F i b G U 2 P C 9 J d G V t U G F 0 a D 4 8 L 0 l 0 Z W 1 M b 2 N h d G l v b j 4 8 U 3 R h Y m x l R W 5 0 c m l l c z 4 8 R W 5 0 c n k g V H l w Z T 0 i S X N Q c m l 2 Y X R l I i B W Y W x 1 Z T 0 i b D A i I C 8 + P E V u d H J 5 I F R 5 c G U 9 I l F 1 Z X J 5 S U Q i I F Z h b H V l P S J z Y T B j M D F h Z D A t M G U 3 Z S 0 0 N j I 3 L T k w M T Y t Y T g z N z Q 3 O T U 3 Z j V i 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B Z G R l Z F R v R G F 0 Y U 1 v Z G V s I i B W Y W x 1 Z T 0 i b D A i I C 8 + P E V u d H J 5 I F R 5 c G U 9 I k Z p b G x D b 3 V u d C I g V m F s d W U 9 I m w x I i A v P j x F b n R y e S B U e X B l P S J G a W x s R X J y b 3 J D b 2 R l I i B W Y W x 1 Z T 0 i c 1 V u a 2 5 v d 2 4 i I C 8 + P E V u d H J 5 I F R 5 c G U 9 I k Z p b G x F c n J v c k N v d W 5 0 I i B W Y W x 1 Z T 0 i b D A i I C 8 + P E V u d H J 5 I F R 5 c G U 9 I k Z p b G x M Y X N 0 V X B k Y X R l Z C I g V m F s d W U 9 I m Q y M D I 1 L T A y L T I 3 V D I y O j M 2 O j I z L j E y M T U y N j d a I i A v P j x F b n R y e S B U e X B l P S J G a W x s Q 2 9 s d W 1 u V H l w Z X M i I F Z h b H V l P S J z Q m c 9 P S I g L z 4 8 R W 5 0 c n k g V H l w Z T 0 i R m l s b E N v b H V t b k 5 h b W V z I i B W Y W x 1 Z T 0 i c 1 s m c X V v d D t T Z X J p 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Y v Q X V 0 b 1 J l b W 9 2 Z W R D b 2 x 1 b W 5 z M S 5 7 U 2 V y a W V z L D B 9 J n F 1 b 3 Q 7 X S w m c X V v d D t D b 2 x 1 b W 5 D b 3 V u d C Z x d W 9 0 O z o x L C Z x d W 9 0 O 0 t l e U N v b H V t b k 5 h b W V z J n F 1 b 3 Q 7 O l t d L C Z x d W 9 0 O 0 N v b H V t b k l k Z W 5 0 a X R p Z X M m c X V v d D s 6 W y Z x d W 9 0 O 1 N l Y 3 R p b 2 4 x L 1 R h Y m x l N i 9 B d X R v U m V t b 3 Z l Z E N v b H V t b n M x L n t T Z X J p Z X M s M H 0 m c X V v d D t d L C Z x d W 9 0 O 1 J l b G F 0 a W 9 u c 2 h p c E l u Z m 8 m c X V v d D s 6 W 1 1 9 I i A v P j w v U 3 R h Y m x l R W 5 0 c m l l c z 4 8 L 0 l 0 Z W 0 + P E l 0 Z W 0 + P E l 0 Z W 1 M b 2 N h d G l v b j 4 8 S X R l b V R 5 c G U + R m 9 y b X V s Y T w v S X R l b V R 5 c G U + P E l 0 Z W 1 Q Y X R o P l N l Y 3 R p b 2 4 x L 1 R h Y m x l N i 9 T b 3 V y Y 2 U 8 L 0 l 0 Z W 1 Q Y X R o P j w v S X R l b U x v Y 2 F 0 a W 9 u P j x T d G F i b G V F b n R y a W V z I C 8 + P C 9 J d G V t P j x J d G V t P j x J d G V t T G 9 j Y X R p b 2 4 + P E l 0 Z W 1 U e X B l P k Z v c m 1 1 b G E 8 L 0 l 0 Z W 1 U e X B l P j x J d G V t U G F 0 a D 5 T Z W N 0 a W 9 u M S 9 U Y W J s Z T Y v Q 2 h h b m d l Z C U y M F R 5 c G U 8 L 0 l 0 Z W 1 Q Y X R o P j w v S X R l b U x v Y 2 F 0 a W 9 u P j x T d G F i b G V F b n R y a W V z I C 8 + P C 9 J d G V t P j w v S X R l b X M + P C 9 M b 2 N h b F B h Y 2 t h Z 2 V N Z X R h Z G F 0 Y U Z p b G U + F g A A A F B L B Q Y A A A A A A A A A A A A A A A A A A A A A A A D a A A A A A Q A A A N C M n d 8 B F d E R j H o A w E / C l + s B A A A A X O j S e F F Z 3 0 W z V m W 7 4 O C 9 F Q A A A A A C A A A A A A A D Z g A A w A A A A B A A A A C E 9 k 1 G z 9 G 6 Y B y o 5 e H S p w F H A A A A A A S A A A C g A A A A E A A A A K 0 i E L F G x / u W l L t e O J 9 p G 9 l Q A A A A J l P s 8 I V n D D W K / Q u G w I n / z 2 v J 2 2 W I s 1 3 8 w X A 7 / Y T r q P y M c X H 8 d p d H z 4 y F z E c n L a j o h D k W W u A 4 1 j 4 B z 7 E J z Y 1 M P F b q x l 8 p / R 2 G Z s M j R T u Z a r I U A A A A k l h d u 1 7 L n L u 7 a 6 Y v u z q 8 V z p b U 6 0 = < / D a t a M a s h u p > 
</file>

<file path=customXml/itemProps1.xml><?xml version="1.0" encoding="utf-8"?>
<ds:datastoreItem xmlns:ds="http://schemas.openxmlformats.org/officeDocument/2006/customXml" ds:itemID="{ABB1EDBA-5B40-4F06-B711-6286C85C241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Front</vt:lpstr>
      <vt:lpstr>Back</vt:lpstr>
      <vt:lpstr>Nomenclature</vt:lpstr>
      <vt:lpstr>Data</vt:lpstr>
      <vt:lpstr>Airflow</vt:lpstr>
      <vt:lpstr>Electrial data</vt:lpstr>
      <vt:lpstr>Dim</vt:lpstr>
      <vt:lpstr>Back!Print_Area</vt:lpstr>
      <vt:lpstr>Front!Print_Area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Gurz, Michael</dc:creator>
  <cp:lastModifiedBy>Talsania, Dipen</cp:lastModifiedBy>
  <cp:lastPrinted>2025-04-21T19:41:23Z</cp:lastPrinted>
  <dcterms:created xsi:type="dcterms:W3CDTF">2018-06-13T16:44:01Z</dcterms:created>
  <dcterms:modified xsi:type="dcterms:W3CDTF">2025-04-22T20:26:14Z</dcterms:modified>
</cp:coreProperties>
</file>